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1000" activeTab="0"/>
  </bookViews>
  <sheets>
    <sheet name="Notas de DE LOS EST FIN " sheetId="1" r:id="rId1"/>
  </sheets>
  <externalReferences>
    <externalReference r:id="rId4"/>
  </externalReferences>
  <definedNames>
    <definedName name="_Toc155686868" localSheetId="0">'Notas de DE LOS EST FIN '!#REF!</definedName>
    <definedName name="_Toc155686869" localSheetId="0">'Notas de DE LOS EST FIN '!$A$65</definedName>
    <definedName name="_Toc155686870" localSheetId="0">'Notas de DE LOS EST FIN '!$A$75</definedName>
    <definedName name="_Toc155686871" localSheetId="0">'Notas de DE LOS EST FIN '!#REF!</definedName>
    <definedName name="_Toc155686880" localSheetId="0">'Notas de DE LOS EST FIN '!#REF!</definedName>
    <definedName name="_Toc155686882" localSheetId="0">'Notas de DE LOS EST FIN '!#REF!</definedName>
    <definedName name="_Toc155686902" localSheetId="0">'Notas de DE LOS EST FIN '!#REF!</definedName>
    <definedName name="_Toc155686911" localSheetId="0">'Notas de DE LOS EST FIN '!#REF!</definedName>
    <definedName name="_Toc155686914" localSheetId="0">'Notas de DE LOS EST FIN '!#REF!</definedName>
    <definedName name="_Toc155686915" localSheetId="0">'Notas de DE LOS EST FIN '!#REF!</definedName>
    <definedName name="_Toc155686917" localSheetId="0">'Notas de DE LOS EST FIN '!#REF!</definedName>
    <definedName name="_Toc155686919" localSheetId="0">'Notas de DE LOS EST FIN '!#REF!</definedName>
    <definedName name="_Toc155686920" localSheetId="0">'Notas de DE LOS EST FIN '!#REF!</definedName>
    <definedName name="_Toc155686921" localSheetId="0">'Notas de DE LOS EST FIN '!#REF!</definedName>
    <definedName name="_Toc155686923" localSheetId="0">'Notas de DE LOS EST FIN '!#REF!</definedName>
    <definedName name="_Toc207181389" localSheetId="0">'Notas de DE LOS EST FIN '!#REF!</definedName>
    <definedName name="_Toc207181396" localSheetId="0">'Notas de DE LOS EST FIN '!#REF!</definedName>
    <definedName name="_Toc207181404" localSheetId="0">'Notas de DE LOS EST FIN '!$A$164</definedName>
    <definedName name="_Toc207181414" localSheetId="0">'Notas de DE LOS EST FIN '!#REF!</definedName>
    <definedName name="_Toc207181418" localSheetId="0">'Notas de DE LOS EST FIN '!#REF!</definedName>
    <definedName name="_Toc207181429" localSheetId="0">'Notas de DE LOS EST FIN '!#REF!</definedName>
    <definedName name="_Toc207181437" localSheetId="0">'Notas de DE LOS EST FIN '!#REF!</definedName>
    <definedName name="_Toc207181444" localSheetId="0">'Notas de DE LOS EST FIN '!#REF!</definedName>
    <definedName name="_Toc208202813" localSheetId="0">'Notas de DE LOS EST FIN '!#REF!</definedName>
    <definedName name="_Toc208202822" localSheetId="0">'Notas de DE LOS EST FIN '!#REF!</definedName>
    <definedName name="_Toc208202823" localSheetId="0">'Notas de DE LOS EST FIN '!#REF!</definedName>
    <definedName name="_Toc208202824" localSheetId="0">'Notas de DE LOS EST FIN '!#REF!</definedName>
    <definedName name="_Toc208202825" localSheetId="0">'Notas de DE LOS EST FIN '!#REF!</definedName>
    <definedName name="_Toc208202826" localSheetId="0">'Notas de DE LOS EST FIN '!$A$165</definedName>
    <definedName name="_Toc208202835" localSheetId="0">'Notas de DE LOS EST FIN '!#REF!</definedName>
    <definedName name="_Toc208202836" localSheetId="0">'Notas de DE LOS EST FIN '!#REF!</definedName>
    <definedName name="_Toc208202839" localSheetId="0">'Notas de DE LOS EST FIN '!#REF!</definedName>
    <definedName name="_Toc208202846" localSheetId="0">'Notas de DE LOS EST FIN '!#REF!</definedName>
    <definedName name="_Toc208202848" localSheetId="0">'Notas de DE LOS EST FIN '!#REF!</definedName>
    <definedName name="_Toc208202850" localSheetId="0">'Notas de DE LOS EST FIN '!#REF!</definedName>
    <definedName name="_Toc208202851" localSheetId="0">'Notas de DE LOS EST FIN '!#REF!</definedName>
    <definedName name="_Toc208202853" localSheetId="0">'Notas de DE LOS EST FIN '!#REF!</definedName>
    <definedName name="_Toc208202854" localSheetId="0">'Notas de DE LOS EST FIN '!#REF!</definedName>
    <definedName name="_Toc208202855" localSheetId="0">'Notas de DE LOS EST FIN '!#REF!</definedName>
    <definedName name="_Toc208202856" localSheetId="0">'Notas de DE LOS EST FIN '!#REF!</definedName>
    <definedName name="_Toc208202858" localSheetId="0">'Notas de DE LOS EST FIN '!#REF!</definedName>
    <definedName name="_Toc208202859" localSheetId="0">'Notas de DE LOS EST FIN '!#REF!</definedName>
    <definedName name="_Toc208202860" localSheetId="0">'Notas de DE LOS EST FIN '!#REF!</definedName>
    <definedName name="_Toc208202861" localSheetId="0">'Notas de DE LOS EST FIN '!#REF!</definedName>
    <definedName name="_Toc208202862" localSheetId="0">'Notas de DE LOS EST FIN '!#REF!</definedName>
    <definedName name="_Toc208202864" localSheetId="0">'Notas de DE LOS EST FIN '!#REF!</definedName>
    <definedName name="_xlnm.Print_Area" localSheetId="0">'Notas de DE LOS EST FIN '!$A$1:$D$438</definedName>
  </definedNames>
  <calcPr fullCalcOnLoad="1"/>
</workbook>
</file>

<file path=xl/sharedStrings.xml><?xml version="1.0" encoding="utf-8"?>
<sst xmlns="http://schemas.openxmlformats.org/spreadsheetml/2006/main" count="388" uniqueCount="298">
  <si>
    <t>Cajas chicas</t>
  </si>
  <si>
    <t>Caja Chica Regional-Barahona</t>
  </si>
  <si>
    <t>Total en Cuentas por cobrar</t>
  </si>
  <si>
    <t>Caja Chica Regional-San Francisco de Macorís</t>
  </si>
  <si>
    <t>Inventario Productos de Papel, cartón y útiles varios</t>
  </si>
  <si>
    <t>ESTADO DE RESULTADOS</t>
  </si>
  <si>
    <t>PARTIDAS</t>
  </si>
  <si>
    <t>Ingresos por Multa</t>
  </si>
  <si>
    <t>Total Ingresos no Tributarios</t>
  </si>
  <si>
    <t xml:space="preserve">GASTOS </t>
  </si>
  <si>
    <t>Sueldos  fijos</t>
  </si>
  <si>
    <t>Sueldos Personal Temporero</t>
  </si>
  <si>
    <t>Compensaciones  directa al Personal</t>
  </si>
  <si>
    <t>Total de Bienes y Servicios</t>
  </si>
  <si>
    <t>Servicios de Comunicaciones</t>
  </si>
  <si>
    <t>Viáticos Dentro y Fuera del País</t>
  </si>
  <si>
    <t>Transporte y Almacenaje</t>
  </si>
  <si>
    <t>Alquileres</t>
  </si>
  <si>
    <t>Conservación, Reparaciones Menores y Construcciones</t>
  </si>
  <si>
    <t>Comisiones y Gastos Bancarios</t>
  </si>
  <si>
    <t>Servicios Técnicos Profesionales</t>
  </si>
  <si>
    <t>Alimentos y  Productos Agroforestales</t>
  </si>
  <si>
    <t>Textiles y Vestuarios</t>
  </si>
  <si>
    <t>Productos de Papel, Cartón e Impresos</t>
  </si>
  <si>
    <t>Combustibles, Lubricantes, Productos Químicos y Conexos</t>
  </si>
  <si>
    <t>Productos y Útiles Varios</t>
  </si>
  <si>
    <t>Total Materiales y Suministros</t>
  </si>
  <si>
    <t>Total Transferencias Corrientes</t>
  </si>
  <si>
    <t xml:space="preserve">DESCRIPCIÓN </t>
  </si>
  <si>
    <t>Total Ingresos por Transferencias corrientes</t>
  </si>
  <si>
    <t>Productos de cuero caucho y plásticos</t>
  </si>
  <si>
    <t>R-2) Bienes de Uso y Depreciación</t>
  </si>
  <si>
    <t xml:space="preserve">Banco de Reservas de la República Dominicana  </t>
  </si>
  <si>
    <t>B) Base de preparación de los Estados Financieros</t>
  </si>
  <si>
    <t>Los costos de mejoras, reparaciones mayores y rehabilitaciones que extienden la vida útil de los Bienes de Uso, se capitalizan en forma conjunta con el bien existente o por separado cuando ello sea aconsejable, de acuerdo a la naturaleza de la operación realizada y del bien de que se trate.</t>
  </si>
  <si>
    <t xml:space="preserve">Los bienes inmuebles son contabilizados de acuerdo a la última valuación fiscal conocida, y de no resultar factible su obtención, se recurrirá a su tasación. </t>
  </si>
  <si>
    <t>Normas de Valuación de Pasivos y Patrimonio</t>
  </si>
  <si>
    <t>Los pasivos por concepto de deudas se contabilizan por el valor de los bienes adquiridos y los servicios recibidos, deduciendo los descuentos comerciales obtenidos, si aplican.</t>
  </si>
  <si>
    <t>Los pasivos asumidos por concepto de préstamos en efectivo por la colocación de títulos de deuda pública y por contratos de préstamos con Organismos Internacionales, Bilaterales y Multilaterales de Crédito, son registrados por el importe del valor nominal de los títulos colocados y por los tramos efectivamente desembolsados de los contratos de préstamos suscritos.</t>
  </si>
  <si>
    <t>Los pasivos en moneda extranjera se valúan de acuerdo a la cotización de la moneda de que se trate, al tipo de cambio comprador a la fecha del ingreso de los fondos. Al cierre del ejercicio contable los montos no pagados o pendientes de pago se ajustan a la cotización de la moneda vigente a esa fecha.</t>
  </si>
  <si>
    <t>Los activos y pasivos en moneda extranjera se registran al tipo de cambio de la fecha en que se realizan las transacciones y se expresan en pesos dominicanos al cierre del período contable, utilizando la tasa oficial del Banco Central de la República Dominicana a esa fecha.</t>
  </si>
  <si>
    <t>ACTIVOS</t>
  </si>
  <si>
    <t>DESCRIPCIÓN</t>
  </si>
  <si>
    <t>Total Disponibilidad</t>
  </si>
  <si>
    <t xml:space="preserve">PASIVOS   </t>
  </si>
  <si>
    <t xml:space="preserve">  </t>
  </si>
  <si>
    <t xml:space="preserve">Resultado del Ejercicio  </t>
  </si>
  <si>
    <t xml:space="preserve">Total Patrimonio Neto </t>
  </si>
  <si>
    <t>Seguros</t>
  </si>
  <si>
    <t>La formulación de los Estados Financieros, de los cuales forman parte las presentes Notas, se basan fundamentalmente, en la normativa contable emitida por la Dirección General de Contabilidad Gubernamental, y hasta donde es posible su aplicación, en las Normas Internacionales de Contabilidad para el Sector Público (NICSP).</t>
  </si>
  <si>
    <t>La moneda funcional de la Entidad es peso dominicano (RD$), por lo que todas las cifras presentadas en el presente informe están expresadas en dicha moneda.</t>
  </si>
  <si>
    <t>C) Bienes Económicos</t>
  </si>
  <si>
    <t>La información contable presentada se refiere a bienes, derechos y obligaciones que poseen valor económico, susceptibles de ser valuados objetivamente en términos monetarios.</t>
  </si>
  <si>
    <t>D) Reconocimiento de las Transacciones</t>
  </si>
  <si>
    <t>E) Registro e Imputación Presupuestaria</t>
  </si>
  <si>
    <t xml:space="preserve">El Sistema de Contabilidad Gubernamental, registra de acuerdo al Plan de Cuentas Contable y a los procedimientos de registros adoptados, la obtención de los ingresos y la ejecución de los gastos autorizados en el presupuesto del Sector Público e imputadas a las partidas presupuestarias, de conformidad con las normas, criterios y momentos contables establecidos por la Dirección General de Contabilidad Gubernamental (DIGECOG). Las transacciones presupuestarias de gastos se registran en el sistema por el método de partida doble, en reconocimiento de la obligación o gasto devengado y pagado o extinción de la obligación. Así mismo, las transacciones relativas a los ingresos deberán registrarse en la etapa percibida.    </t>
  </si>
  <si>
    <t>F) Exposición</t>
  </si>
  <si>
    <t xml:space="preserve">Los Estados Financieros, deben contener o exponer toda la información necesaria para expresar adecuadamente la situación económica-financiera, los recursos y gastos de la entidad económica de manera que los usuarios de la información puedan tomar las decisiones pertinentes.  </t>
  </si>
  <si>
    <t>H) Unidad y Universalidad</t>
  </si>
  <si>
    <t>I) Uniformidad</t>
  </si>
  <si>
    <t>La interpretación y análisis de los Estados Financieros, requieren la posibilidad de comparar la situación financiera de la entidad económica y los resultados de operaciones en distintas épocas de actividad, en consecuencia, es necesario que la aplicación de las prácticas y procedimientos contables se haga de manera uniforme y consistente, tanto para el período a que se refieren los Estados Financieros así como para los anteriores.</t>
  </si>
  <si>
    <t xml:space="preserve">La identificación de las transacciones de la entidad económica se efectúa sobre la base de la utilización de los clasificadores de cuentas presupuestarias y contables. La aplicación uniforme de éstos, hace compatible la información que generan todas las áreas de gestión del Gobierno Central. </t>
  </si>
  <si>
    <t>J) Prudencia</t>
  </si>
  <si>
    <t>K) No Compensación</t>
  </si>
  <si>
    <t>En ningún caso se realiza compensación de partidas del activo y del pasivo del Balance General, ni de las partidas de ingresos y gastos, que constituyen el Estado de Resultados económico-patrimonial, ni los gastos e ingresos que integran el Estado de Liquidación del Presupuesto.  Los elementos que componen las distintas partidas del activo y del pasivo son valoradas separadamente.</t>
  </si>
  <si>
    <t>L) Integridad</t>
  </si>
  <si>
    <t>M) Oportunidad</t>
  </si>
  <si>
    <t>N) Transparencia</t>
  </si>
  <si>
    <t>O) Legalidad</t>
  </si>
  <si>
    <t>P) Período Contable</t>
  </si>
  <si>
    <t>Q) Información Comparativa</t>
  </si>
  <si>
    <t>R) Normas de Valuación</t>
  </si>
  <si>
    <t>Normas de Valuación del Activo:</t>
  </si>
  <si>
    <t>R-1) Disponibilidades</t>
  </si>
  <si>
    <t xml:space="preserve">Las inversiones en bienes de uso se valúan por su costo de adquisición, de construcción o por un valor equivalente (costo corriente) cuando se reciben sin contraprestación. El costo de adquisición incluye el precio neto pagado por los bienes, más todos los gastos necesarios para colocar el bien en lugar y condiciones de uso. </t>
  </si>
  <si>
    <t>Inventario de Materiales de Informática</t>
  </si>
  <si>
    <t>Inventario en provisiones de cocina</t>
  </si>
  <si>
    <t>El patrimonio de la Institución proviene de las disponibilidades en banco, activos y resultado del ejercicio.</t>
  </si>
  <si>
    <t>NOTAS A LOS ESTADOS FINANCIEROS</t>
  </si>
  <si>
    <t>Patrimonio Institucional</t>
  </si>
  <si>
    <t>DETALLE</t>
  </si>
  <si>
    <t>La Contabilidad Gubernamental, constituye un sistema único e integral que registra los hechos económicos y financieros que afectan o puedan afectar el patrimonio, los recursos y gastos de la entidad económica del gobierno central y descentralizado.</t>
  </si>
  <si>
    <t>Caja Chica Regional-Santiago</t>
  </si>
  <si>
    <t>Caja Chica Regional-San Pedro de Macorís</t>
  </si>
  <si>
    <t>Fianza por contrato de Energía Eléctrica (Edenorte)</t>
  </si>
  <si>
    <t>Los ingresos y los gastos son reconocidos en los resultados del ejercicio a medida que se devengan.</t>
  </si>
  <si>
    <t>Caja Chica Regional-San Juan de la Maguana</t>
  </si>
  <si>
    <t>Banreservas Cuenta No. 240-012088-3</t>
  </si>
  <si>
    <t>Lic. Katy Tavarez</t>
  </si>
  <si>
    <t>Lic. Pedro Jimenez</t>
  </si>
  <si>
    <t>Encargada Departamento  Financiero</t>
  </si>
  <si>
    <t>Encargado División Contabilidad</t>
  </si>
  <si>
    <t>Firma:________________</t>
  </si>
  <si>
    <t xml:space="preserve">DESCRIPCION </t>
  </si>
  <si>
    <t xml:space="preserve">Total Bienes de Uso </t>
  </si>
  <si>
    <t>Total:</t>
  </si>
  <si>
    <t>Resultado de Ejercicios Anteriores</t>
  </si>
  <si>
    <t>Sueldos  fijos personal/tramites de pensión</t>
  </si>
  <si>
    <t xml:space="preserve">Caja Chica Regional -Hato Mayor </t>
  </si>
  <si>
    <t>Menos: Depreciacion Acumulada de Bienes Intangibles</t>
  </si>
  <si>
    <t>Caja Chica Dpto.de Inspección y Vigilancia</t>
  </si>
  <si>
    <t>Caja Chica Dirección Ejecutiva</t>
  </si>
  <si>
    <t xml:space="preserve">Caja Chica Dpto. Administrativos </t>
  </si>
  <si>
    <t>Caja  General</t>
  </si>
  <si>
    <t>Dieta y gasto de Representación</t>
  </si>
  <si>
    <t>Servicios Juridico</t>
  </si>
  <si>
    <t>Servicios de Alimentación</t>
  </si>
  <si>
    <t>Productos de Minerales,Metálicos y no Metálicos</t>
  </si>
  <si>
    <t>Gastos de depreciación y amortización</t>
  </si>
  <si>
    <t xml:space="preserve">Servicios no personales  </t>
  </si>
  <si>
    <t>Caja Chica Dpto. Juridico</t>
  </si>
  <si>
    <t>Caja General</t>
  </si>
  <si>
    <t xml:space="preserve"> Total Disponibilidad</t>
  </si>
  <si>
    <t>Caja Chica Regional - San cristobal</t>
  </si>
  <si>
    <t xml:space="preserve">Nota 7: Disponibilidades Bancarias </t>
  </si>
  <si>
    <t xml:space="preserve"> 7.1 Disponibilidades en Cuentas Bancarias</t>
  </si>
  <si>
    <t>Ingresos  Corrientes</t>
  </si>
  <si>
    <t>SUB-TOTAL</t>
  </si>
  <si>
    <t>Nota 13:Otros Activos no Financiero</t>
  </si>
  <si>
    <t>Director Ejecutivo</t>
  </si>
  <si>
    <t>:Materiales y Suministros</t>
  </si>
  <si>
    <t xml:space="preserve"> </t>
  </si>
  <si>
    <t>Firma:___________________</t>
  </si>
  <si>
    <t>Poliza de seguro personal intenacional</t>
  </si>
  <si>
    <t>Activos  Intangibles (Nota 12)</t>
  </si>
  <si>
    <t>Nota 9- Inventarios  de Consumo</t>
  </si>
  <si>
    <t>Dr. Eddy Alcantara Castillo</t>
  </si>
  <si>
    <t>R-3) Deudas</t>
  </si>
  <si>
    <t>Firma:_____________________</t>
  </si>
  <si>
    <t>Licencia de Informatica</t>
  </si>
  <si>
    <t>Multa (Acuerdo de pago)</t>
  </si>
  <si>
    <t>Servicios Básicos ( Energia electricidad)</t>
  </si>
  <si>
    <t>Otros Servicios Tecnico profecionales</t>
  </si>
  <si>
    <t>GARI JOEL BAEZ /MINI MARKET CAF. NUEVO AMB /D.N</t>
  </si>
  <si>
    <t>DOMINGO SANTANA MEDINA/ SUPER COL. CHIQUITO/D.N</t>
  </si>
  <si>
    <t>FRANCIS FLORENTINO DURAN- COLM. POPULAR 1/Z.O</t>
  </si>
  <si>
    <t>CRISTIAN MANUEL GUERRERO PEÑA/MERCADITO WENDY/Z.N.</t>
  </si>
  <si>
    <t>NELSON NAZARIO DE JESUS DESCHAMP/COLM.REYNA/Z.O</t>
  </si>
  <si>
    <t>FAUSTINA MARIA SANTANA/ COLMADO EL SECRE/D.N</t>
  </si>
  <si>
    <t>LUIS DANIEL DUVAL PIÑA/COLMADO GUAY MI MAY/Z.O</t>
  </si>
  <si>
    <t>JERTHONNY MIGUEL CESPEDES/COLM DON BOSCO/D.N</t>
  </si>
  <si>
    <t>RAMON ANTONIO SANCHEZ TEJEDA/BODEGA LA GLORIA/D.N</t>
  </si>
  <si>
    <t>FRNCISCO BAEZ AYBAR/ SUPER COLM BAEZ/Z.O</t>
  </si>
  <si>
    <t>SILVERIO PANIAGUA TAVERAS/COLM EL VECINO/Z.O</t>
  </si>
  <si>
    <t>LUIS EMILIO SANTANA/ COLM. ECONOMATO SANTANA/Z.O</t>
  </si>
  <si>
    <t>JACKSON DARIO DIAZ/MINI SUPER LA CASTELLANA/DN</t>
  </si>
  <si>
    <t>COLMADO  JOSE DEL CARMEN/ EL BARO</t>
  </si>
  <si>
    <t>Nota:8- Cuentas por cobrar a Corto plazo (Multa acuerdo de pago)</t>
  </si>
  <si>
    <t xml:space="preserve">Otros Ingresos (Dev. Por  Subsidio de enfermedad y Maternidad)  </t>
  </si>
  <si>
    <t>Subtotal Servicios y Suministrios</t>
  </si>
  <si>
    <t xml:space="preserve">Ing.Eddy Antonio German </t>
  </si>
  <si>
    <t xml:space="preserve">SERVICIOS INTEGRALES CORPORATIVOS  </t>
  </si>
  <si>
    <t>MEJIA ALMANZAR Y ASOCIADO SRL</t>
  </si>
  <si>
    <t>GADOSIGN SRL</t>
  </si>
  <si>
    <t>FRANCISCO ROSADO AUTO SONIDO</t>
  </si>
  <si>
    <t>JUAN MATIAS CARDENAS JIMENEZ</t>
  </si>
  <si>
    <t>MARTINES TORRES TRAVELING SRL</t>
  </si>
  <si>
    <t>SEGUROS RESERVAS, S A.</t>
  </si>
  <si>
    <t>VARGAS SERVICIOS DE CATERING SA</t>
  </si>
  <si>
    <t>RECICLA</t>
  </si>
  <si>
    <t>ACTUALIDADES V D SRL</t>
  </si>
  <si>
    <t>BLAJIM SRL</t>
  </si>
  <si>
    <t>VERONICA ASTACIO MERCEDES</t>
  </si>
  <si>
    <t>JOMARAC SERVICE SRL</t>
  </si>
  <si>
    <t xml:space="preserve">COMPAÑÍA DOMINICANA DE TELEFONOS </t>
  </si>
  <si>
    <t>BRATIQUE</t>
  </si>
  <si>
    <t>INVERSIONES SANFRA, SRL</t>
  </si>
  <si>
    <t>INVERSIONES &amp; ASOCIADO SRL</t>
  </si>
  <si>
    <t>MIGUEL ARNANDO CUELLO NIN</t>
  </si>
  <si>
    <t>COMPU-OFFICE DOMINICANA, SRL</t>
  </si>
  <si>
    <t>SERVICIO AUTOMOTRICES RGP,SRL</t>
  </si>
  <si>
    <t xml:space="preserve">GRUPO ALASKA S.A </t>
  </si>
  <si>
    <t>ALL OFRICE SOLUTIONS TS, SRL</t>
  </si>
  <si>
    <t>HYLSA</t>
  </si>
  <si>
    <t>BONDELIC, SRL</t>
  </si>
  <si>
    <t>TEXMARK GRUUP SRL</t>
  </si>
  <si>
    <t>ARGUET LUNCH EIRL</t>
  </si>
  <si>
    <t>OFFUTEK, SRL</t>
  </si>
  <si>
    <t>PROVESOL</t>
  </si>
  <si>
    <t>JARDIN NURIS FLOR, SRL</t>
  </si>
  <si>
    <t>EDITORA DEL CARIBE C POR A</t>
  </si>
  <si>
    <t>EDITORA EL NUEVO DIARIO SA</t>
  </si>
  <si>
    <t>MUEBLES OMAR SA</t>
  </si>
  <si>
    <t>EDITORA HOY SAS</t>
  </si>
  <si>
    <t xml:space="preserve">SERVICIO E ISNTALACIONES TECNICAS </t>
  </si>
  <si>
    <t>LAVANDERIA ROYAL SRL</t>
  </si>
  <si>
    <t>FLORW SRL</t>
  </si>
  <si>
    <t>TRIM INVESTMENT SRL</t>
  </si>
  <si>
    <t>GRUPO ENERGY RENTAL DOMINICANA SRL</t>
  </si>
  <si>
    <t>BROTHERS COLORS MARTINEZ SRL</t>
  </si>
  <si>
    <t>PRISMA</t>
  </si>
  <si>
    <t xml:space="preserve">JARDIN ILUSIONES SA </t>
  </si>
  <si>
    <t>DATASET EIRL</t>
  </si>
  <si>
    <t>ASOCIACION DE CONSUMIDORES Y USUARIO DE S. D</t>
  </si>
  <si>
    <t>CONSEJO NACIONAL DE COMERCIANTE Y EMPRESARIO</t>
  </si>
  <si>
    <t>FUNDACION FIDELINA ADAMES INC</t>
  </si>
  <si>
    <t>DESPCRICION</t>
  </si>
  <si>
    <t>Publicidadad Impresiones  y  Encuadernaciones</t>
  </si>
  <si>
    <r>
      <t>El Instituto Nacional de Protección de los Derechos del Consumidor (Pro consumidor)</t>
    </r>
    <r>
      <rPr>
        <sz val="10"/>
        <rFont val="Tahoma"/>
        <family val="2"/>
      </rPr>
      <t xml:space="preserve"> es un Organismo estatal descentralizado, creado mediante la Ley General de Protección de los Derechos del Consumidor o Usuario (358-05). Tiene como visión ser reconocida, a nivel nacional e internacional, por su efectiva labor en la protección de los consumidores y usuarios de bienes y servicios, promoviendo el consumo sustentable e inteligente. Nuestra  misión es proteger a los consumidores y usuarios de bienes y servicios, mediante la aplicación de las normas jurídicas establecidas.-</t>
    </r>
  </si>
  <si>
    <r>
      <t xml:space="preserve">Los Estados Financieros del </t>
    </r>
    <r>
      <rPr>
        <b/>
        <sz val="10"/>
        <rFont val="Tahoma"/>
        <family val="2"/>
      </rPr>
      <t>Instituto Nacional de Protección de los Derechos del Consumidor (PROCONSUMIDOR),</t>
    </r>
    <r>
      <rPr>
        <sz val="10"/>
        <rFont val="Tahoma"/>
        <family val="2"/>
      </rPr>
      <t xml:space="preserve"> están elaborados de conformidad con la ley 126-01, su Reglamento de Aplicación y las Normas de Cierre, emitidas por la Dirección General de Contabilidad Gubernamental (DIGECOG) para el año 2012.</t>
    </r>
  </si>
  <si>
    <r>
      <t>Las transacciones que afectan a las entidades económicas determinan modificaciones en el patrimonio, así como en los resultados de las operaciones. El momento en el cual se considera modificado el patrimonio y los resultados de la entidad, es con el devengamiento, además se considera consumida la apropiación y ejecutado el presupuesto</t>
    </r>
    <r>
      <rPr>
        <sz val="10"/>
        <color indexed="14"/>
        <rFont val="Tahoma"/>
        <family val="2"/>
      </rPr>
      <t xml:space="preserve">.   </t>
    </r>
  </si>
  <si>
    <r>
      <t>Cuando existen alternativas de procedimiento contable idóneo, igualmente válidas para tratar la medición de un mismo hecho económico-financiero, se adopta el que muestre un resultado y la posición financiera más cercana a la realidad</t>
    </r>
    <r>
      <rPr>
        <sz val="10"/>
        <color indexed="14"/>
        <rFont val="Tahoma"/>
        <family val="2"/>
      </rPr>
      <t>.</t>
    </r>
  </si>
  <si>
    <r>
      <t xml:space="preserve">Los Estados Financieros del </t>
    </r>
    <r>
      <rPr>
        <b/>
        <sz val="10"/>
        <color indexed="8"/>
        <rFont val="Tahoma"/>
        <family val="2"/>
      </rPr>
      <t>Instituto Nacional de Protección de los Derechos del Consumidor (Proconsumdidor),</t>
    </r>
    <r>
      <rPr>
        <sz val="10"/>
        <color indexed="8"/>
        <rFont val="Tahoma"/>
        <family val="2"/>
      </rPr>
      <t xml:space="preserve"> constituyen la expresión final de los registros sistemáticos, correspondientes a la totalidad de los hechos financieros y económicos.</t>
    </r>
  </si>
  <si>
    <r>
      <t>La Contabilidad del</t>
    </r>
    <r>
      <rPr>
        <b/>
        <sz val="10"/>
        <color indexed="8"/>
        <rFont val="Tahoma"/>
        <family val="2"/>
      </rPr>
      <t xml:space="preserve"> Instituto Nacional de Protección de los Derechos del Consumidor (Proconsumidor) </t>
    </r>
    <r>
      <rPr>
        <sz val="10"/>
        <color indexed="8"/>
        <rFont val="Tahoma"/>
        <family val="2"/>
      </rPr>
      <t xml:space="preserve"> comprende el registro, procesamiento y presentación de la información contable en los momentos y circunstancias debidas.</t>
    </r>
  </si>
  <si>
    <r>
      <t xml:space="preserve">Los Estados Financieros del </t>
    </r>
    <r>
      <rPr>
        <b/>
        <sz val="10"/>
        <color indexed="8"/>
        <rFont val="Tahoma"/>
        <family val="2"/>
      </rPr>
      <t>Instituto Nacional de Protección de los Derechos del Consumidor (Proconsumidor)</t>
    </r>
    <r>
      <rPr>
        <sz val="10"/>
        <color indexed="8"/>
        <rFont val="Tahoma"/>
        <family val="2"/>
      </rPr>
      <t>, son elaborados para ser presentados a la DIGECOG  y disponible a terceros interesados de acuerdo a nuestra ley y a la ley de libre acceso a la información.</t>
    </r>
  </si>
  <si>
    <r>
      <t>Cuando producto de la aplicación y/o interpretación de un principio de contabilidad, se produzcan situaciones que contravengan disposiciones legales vigentes, se considerar</t>
    </r>
    <r>
      <rPr>
        <sz val="10"/>
        <rFont val="Tahoma"/>
        <family val="2"/>
      </rPr>
      <t>á</t>
    </r>
    <r>
      <rPr>
        <sz val="10"/>
        <color indexed="8"/>
        <rFont val="Tahoma"/>
        <family val="2"/>
      </rPr>
      <t xml:space="preserve"> la primacía de la legislación respecto a las normas contables. La primacía de registrar y exponer el hecho económico de acuerdo a las disposiciones legales, si se produjere, se consignará en Nota a los Estados Financieros.</t>
    </r>
  </si>
  <si>
    <r>
      <t xml:space="preserve">Los Estados Financieros así como las Notas que son parte integral de los mismos, presentan información </t>
    </r>
    <r>
      <rPr>
        <sz val="10"/>
        <color indexed="8"/>
        <rFont val="Tahoma"/>
        <family val="2"/>
      </rPr>
      <t>comparativa, respecto al período anterior.</t>
    </r>
    <r>
      <rPr>
        <sz val="10"/>
        <rFont val="Tahoma"/>
        <family val="2"/>
      </rPr>
      <t xml:space="preserve"> La información comparativa se presenta en la parte narrativa y descriptiva.</t>
    </r>
  </si>
  <si>
    <r>
      <t>La moneda de curso legal es el Peso Dominicano (RD$) y se expresa a su valor nominal.  Por otra parte, la moneda</t>
    </r>
    <r>
      <rPr>
        <b/>
        <i/>
        <sz val="10"/>
        <rFont val="Tahoma"/>
        <family val="2"/>
      </rPr>
      <t xml:space="preserve"> </t>
    </r>
    <r>
      <rPr>
        <sz val="10"/>
        <rFont val="Tahoma"/>
        <family val="2"/>
      </rPr>
      <t>extranjera se valúa por la tasa de cambio para la compra vigente, al momento de cada transacción y al cierre de cada ejercicio, por su cotización al tipo de cambio comprador a esa fecha.</t>
    </r>
  </si>
  <si>
    <t>Nota : PRINCIPALES PRINCIPIOS Y POLÍTICAS CONTABLES</t>
  </si>
  <si>
    <t>R-4) Patrimonio</t>
  </si>
  <si>
    <t>R-5) Reconocimiento de Ingresos y Gastos</t>
  </si>
  <si>
    <t>R-6) Ganancias y Pérdidas en Cambio y Saldos en Moneda Extranjera</t>
  </si>
  <si>
    <t>R-6.1) Estado de Flujos de Efectivo</t>
  </si>
  <si>
    <t xml:space="preserve">  Depósitos en Alquileres y otras Finanzas</t>
  </si>
  <si>
    <t>Depósito en Alquiler y Otras Finanza ( Santiago)</t>
  </si>
  <si>
    <t>Deposito en y Otras Fianzas  (Mundo Préstamo)</t>
  </si>
  <si>
    <r>
      <t xml:space="preserve">El método de cálculo para el registro de la </t>
    </r>
    <r>
      <rPr>
        <b/>
        <sz val="10"/>
        <rFont val="Tahoma"/>
        <family val="2"/>
      </rPr>
      <t>Depreciación</t>
    </r>
    <r>
      <rPr>
        <sz val="10"/>
        <rFont val="Tahoma"/>
        <family val="2"/>
      </rPr>
      <t xml:space="preserve"> es el de </t>
    </r>
    <r>
      <rPr>
        <b/>
        <sz val="10"/>
        <rFont val="Tahoma"/>
        <family val="2"/>
      </rPr>
      <t>Línea Recta</t>
    </r>
    <r>
      <rPr>
        <sz val="10"/>
        <rFont val="Tahoma"/>
        <family val="2"/>
      </rPr>
      <t>, adoptado como método general aplicable a todo el Sector Público, a los fines de su consolidación. El uso de este método representa la distribución sistemática y racional del costo total de cada partida del activo fijo tangible, durante el período de su aprovechamiento económico, el mismo será aplicado a todos los bienes de uso de dominio público, con excepción de los rrenos.</t>
    </r>
  </si>
  <si>
    <t>La ley 126-01 del 27 de julio de 2001 establece que el ejercicio del corte anual  para el Gobierno Central y los Organismos enumerados en el Literal (A) de estas Notas, abarca desde el primero (1ero.) de Enero al treinta (30) de Junio  del 2023 y 2022.</t>
  </si>
  <si>
    <t>El Estado de Flujos de Efectivo para el Sector Público se presenta mediante el método directo; debido a que el mismo suministra información que puede ser útil en la estimación de los flujos de efectivo futuros. Asimismo, como parte del estado de flujos de efectivo se muestra la conciliación entre el  ultado de las actividades ordinarias y el flujo neto de las actividades de operación.</t>
  </si>
  <si>
    <r>
      <t xml:space="preserve">Al 30 de Junio del 2023 esta cuanta tenia  un valor de </t>
    </r>
    <r>
      <rPr>
        <b/>
        <sz val="10"/>
        <rFont val="Tahoma"/>
        <family val="2"/>
      </rPr>
      <t xml:space="preserve"> RD$176,600.00</t>
    </r>
    <r>
      <rPr>
        <sz val="10"/>
        <rFont val="Tahoma"/>
        <family val="2"/>
      </rPr>
      <t xml:space="preserve"> y al 30 de Junio 2022,  </t>
    </r>
    <r>
      <rPr>
        <b/>
        <sz val="10"/>
        <rFont val="Tahoma"/>
        <family val="2"/>
      </rPr>
      <t>RD$176,600.00</t>
    </r>
  </si>
  <si>
    <r>
      <t xml:space="preserve">Al  30 de Junio  2023 y 30 de Junio del 2022, los   balances disponible  en Inventario de Materiales y Suministros de  esta Institución presenta un  balance de </t>
    </r>
    <r>
      <rPr>
        <b/>
        <sz val="10"/>
        <rFont val="Tahoma"/>
        <family val="2"/>
      </rPr>
      <t xml:space="preserve">RD$2,277,833.10 </t>
    </r>
    <r>
      <rPr>
        <sz val="10"/>
        <rFont val="Tahoma"/>
        <family val="2"/>
      </rPr>
      <t xml:space="preserve">y </t>
    </r>
    <r>
      <rPr>
        <b/>
        <sz val="10"/>
        <rFont val="Tahoma"/>
        <family val="2"/>
      </rPr>
      <t xml:space="preserve">RD$1,120,224.96 </t>
    </r>
    <r>
      <rPr>
        <sz val="10"/>
        <rFont val="Tahoma"/>
        <family val="2"/>
      </rPr>
      <t>según su detalle:</t>
    </r>
  </si>
  <si>
    <r>
      <t xml:space="preserve">Al  30 de Junio del 2023  las cuentas por cobrar   presento balance  </t>
    </r>
    <r>
      <rPr>
        <b/>
        <sz val="10"/>
        <rFont val="Tahoma"/>
        <family val="2"/>
      </rPr>
      <t xml:space="preserve">RD$0.00 </t>
    </r>
    <r>
      <rPr>
        <sz val="10"/>
        <rFont val="Tahoma"/>
        <family val="2"/>
      </rPr>
      <t xml:space="preserve">y al 30 de Junio del 2022, su Balance era  </t>
    </r>
    <r>
      <rPr>
        <b/>
        <sz val="10"/>
        <rFont val="Tahoma"/>
        <family val="2"/>
      </rPr>
      <t xml:space="preserve">RD$190,000.67  </t>
    </r>
    <r>
      <rPr>
        <sz val="10"/>
        <rFont val="Tahoma"/>
        <family val="2"/>
      </rPr>
      <t>según el siguiente detalle:</t>
    </r>
  </si>
  <si>
    <r>
      <t xml:space="preserve">Al  31 de Diciembre  del periodo fiscal  2023,  los gastos pagado por adelantados fueron de  </t>
    </r>
    <r>
      <rPr>
        <b/>
        <sz val="10"/>
        <color indexed="8"/>
        <rFont val="Tahoma"/>
        <family val="2"/>
      </rPr>
      <t xml:space="preserve">RD$1,668,344.68 </t>
    </r>
    <r>
      <rPr>
        <sz val="10"/>
        <color indexed="8"/>
        <rFont val="Tahoma"/>
        <family val="2"/>
      </rPr>
      <t xml:space="preserve">y para el 2022 </t>
    </r>
    <r>
      <rPr>
        <b/>
        <sz val="10"/>
        <color indexed="8"/>
        <rFont val="Tahoma"/>
        <family val="2"/>
      </rPr>
      <t>RD$270,168.81</t>
    </r>
    <r>
      <rPr>
        <sz val="10"/>
        <color indexed="8"/>
        <rFont val="Tahoma"/>
        <family val="2"/>
      </rPr>
      <t xml:space="preserve"> según su detalle:</t>
    </r>
  </si>
  <si>
    <r>
      <t xml:space="preserve">Durante el ejercicio fiscal terminado al  30 de Junio del 2023  los gastos por concepto de remuneraciones totalizaron </t>
    </r>
    <r>
      <rPr>
        <b/>
        <sz val="10"/>
        <rFont val="Tahoma"/>
        <family val="2"/>
      </rPr>
      <t xml:space="preserve">RD$122,878,173.83  </t>
    </r>
    <r>
      <rPr>
        <sz val="10"/>
        <rFont val="Tahoma"/>
        <family val="2"/>
      </rPr>
      <t>y al 30 de Junio</t>
    </r>
    <r>
      <rPr>
        <b/>
        <sz val="10"/>
        <rFont val="Tahoma"/>
        <family val="2"/>
      </rPr>
      <t xml:space="preserve"> </t>
    </r>
    <r>
      <rPr>
        <sz val="10"/>
        <rFont val="Tahoma"/>
        <family val="2"/>
      </rPr>
      <t>2022</t>
    </r>
    <r>
      <rPr>
        <b/>
        <sz val="10"/>
        <rFont val="Tahoma"/>
        <family val="2"/>
      </rPr>
      <t xml:space="preserve"> RD$119,657,013.30</t>
    </r>
    <r>
      <rPr>
        <sz val="10"/>
        <rFont val="Tahoma"/>
        <family val="2"/>
      </rPr>
      <t xml:space="preserve"> según el siguiente detalle:</t>
    </r>
  </si>
  <si>
    <t>PHOENIX CALIBRATION D R SRL</t>
  </si>
  <si>
    <t xml:space="preserve">MUNDO PRESTAMOS SRL </t>
  </si>
  <si>
    <t xml:space="preserve">INSTITUTO DE INNOVACION EN BIOTECNICA E INDUSTRIA </t>
  </si>
  <si>
    <t>OFICINA GUBERNAMENTAL DE TECNOLOGIA A LA INFORM</t>
  </si>
  <si>
    <t xml:space="preserve">FR MULTISERVICIOS SRL </t>
  </si>
  <si>
    <t>POLLO LICEY SRL</t>
  </si>
  <si>
    <t xml:space="preserve">HOTELES NACIONALES SA </t>
  </si>
  <si>
    <t xml:space="preserve">MAET INNOVATION TEAM SRL </t>
  </si>
  <si>
    <t>SERVICIOS INFORMATIVOS NACIONALES SIN. SRL</t>
  </si>
  <si>
    <t xml:space="preserve">QC CONSULTORES LATINOAMERICANOS SRL </t>
  </si>
  <si>
    <t>DIGITAL BUSINESS GROUP</t>
  </si>
  <si>
    <t xml:space="preserve">EXPOSYSTEM INNVOCION CREATIVA SRL </t>
  </si>
  <si>
    <t xml:space="preserve">FL BENTANCE &amp; ASOCIADOS SRL </t>
  </si>
  <si>
    <t xml:space="preserve">AUTO WASH JC SRL </t>
  </si>
  <si>
    <t xml:space="preserve">CENTRO AUTOMOTRIZ REMESA SRL </t>
  </si>
  <si>
    <t xml:space="preserve">CONSENRPRE SRL </t>
  </si>
  <si>
    <t>AUTOCAMIONES SA</t>
  </si>
  <si>
    <t>MESCANTIL RAMI SRL</t>
  </si>
  <si>
    <t xml:space="preserve">INNVUS BUSINESS SRL </t>
  </si>
  <si>
    <t>CLUB LOS PRADOS INC</t>
  </si>
  <si>
    <t xml:space="preserve">FIMIGREEN PLAGAS MVP SRL </t>
  </si>
  <si>
    <t xml:space="preserve">ORGANISMO DOMINICANO DE ACREDITACIÓN </t>
  </si>
  <si>
    <t xml:space="preserve">ALL OFFICE SOLTIONS TS SRL </t>
  </si>
  <si>
    <t>Total Cuentas a pagar a Corto Plazo</t>
  </si>
  <si>
    <r>
      <t xml:space="preserve">Durante el  ejercicio fiscal  del  30 de Junio del  2023 y 30 de Junio del 2022  los ingresos no tributarios alcanzaron el monto  de </t>
    </r>
    <r>
      <rPr>
        <b/>
        <sz val="10"/>
        <rFont val="Tahoma"/>
        <family val="2"/>
      </rPr>
      <t xml:space="preserve">RD$5,336,300.56 </t>
    </r>
    <r>
      <rPr>
        <sz val="10"/>
        <rFont val="Tahoma"/>
        <family val="2"/>
      </rPr>
      <t xml:space="preserve"> y </t>
    </r>
    <r>
      <rPr>
        <b/>
        <sz val="10"/>
        <rFont val="Tahoma"/>
        <family val="2"/>
      </rPr>
      <t xml:space="preserve">RD$5,182,940.67 </t>
    </r>
    <r>
      <rPr>
        <sz val="10"/>
        <rFont val="Tahoma"/>
        <family val="2"/>
      </rPr>
      <t>según el detalle:</t>
    </r>
  </si>
  <si>
    <r>
      <t xml:space="preserve">Las transferencias Corrientes realizadas durante el ejercicio fiscal  al   30 de Junio 2023 Y 2022 ascendieron a la suma de </t>
    </r>
    <r>
      <rPr>
        <b/>
        <sz val="10"/>
        <rFont val="Tahoma"/>
        <family val="2"/>
      </rPr>
      <t xml:space="preserve">RD$395,000.00 </t>
    </r>
    <r>
      <rPr>
        <sz val="10"/>
        <rFont val="Tahoma"/>
        <family val="2"/>
      </rPr>
      <t xml:space="preserve">y </t>
    </r>
    <r>
      <rPr>
        <b/>
        <sz val="10"/>
        <rFont val="Tahoma"/>
        <family val="2"/>
      </rPr>
      <t xml:space="preserve">RD$285,000.00 </t>
    </r>
    <r>
      <rPr>
        <sz val="10"/>
        <rFont val="Tahoma"/>
        <family val="2"/>
      </rPr>
      <t>según el siguiente detalle:</t>
    </r>
  </si>
  <si>
    <r>
      <t xml:space="preserve">Al  30 de Junio  del 2023  y al 30 de Junio del 2022, los balances disponibles en las diferentes cuentas bancarias y cajas manejadas por este Instituto Nacional de Protección de los Derechos del Consumidor presentan los siguientes balances </t>
    </r>
    <r>
      <rPr>
        <b/>
        <sz val="10"/>
        <rFont val="Tahoma"/>
        <family val="2"/>
      </rPr>
      <t xml:space="preserve">RD$17,569,181.46 y RD$22,011,266.79 </t>
    </r>
    <r>
      <rPr>
        <sz val="10"/>
        <rFont val="Tahoma"/>
        <family val="2"/>
      </rPr>
      <t xml:space="preserve">respectivamente según detalle: </t>
    </r>
  </si>
  <si>
    <r>
      <t xml:space="preserve">Los gastos por concepto de Materiales y Suministros incurridos durante el ejercicio fiscal del  30 de Junio del   2023 y 2022, fue de </t>
    </r>
    <r>
      <rPr>
        <b/>
        <sz val="10"/>
        <rFont val="Tahoma"/>
        <family val="2"/>
      </rPr>
      <t xml:space="preserve">RD$2,811,436.16 y RD$6,083,476.83 </t>
    </r>
    <r>
      <rPr>
        <sz val="10"/>
        <rFont val="Tahoma"/>
        <family val="2"/>
      </rPr>
      <t>según el siguiente detalle:</t>
    </r>
  </si>
  <si>
    <r>
      <t xml:space="preserve">Los gastos corrientes por concepto de Servicios No Personales incurridos durante el  ejercicio  fiscal  del  30 de Junio del  2023 y 30  Junio del 2022 ascendieron a la suma de  </t>
    </r>
    <r>
      <rPr>
        <b/>
        <sz val="10"/>
        <rFont val="Tahoma"/>
        <family val="2"/>
      </rPr>
      <t xml:space="preserve">RD$20,976,175.13 y RD$18,118,800.64 </t>
    </r>
    <r>
      <rPr>
        <sz val="10"/>
        <rFont val="Tahoma"/>
        <family val="2"/>
      </rPr>
      <t>según el siguiente detalle:</t>
    </r>
  </si>
  <si>
    <r>
      <t xml:space="preserve">Al  30 de Junio del 2023 y 2022, la cuenta de otros gastos de depreciación y amortización  era de </t>
    </r>
    <r>
      <rPr>
        <b/>
        <sz val="10"/>
        <rFont val="Tahoma"/>
        <family val="2"/>
      </rPr>
      <t xml:space="preserve">RD$5,883,391.00  </t>
    </r>
    <r>
      <rPr>
        <sz val="10"/>
        <rFont val="Tahoma"/>
        <family val="2"/>
      </rPr>
      <t xml:space="preserve">y </t>
    </r>
    <r>
      <rPr>
        <b/>
        <sz val="10"/>
        <rFont val="Tahoma"/>
        <family val="2"/>
      </rPr>
      <t>RD$4,480,555.20</t>
    </r>
  </si>
  <si>
    <t>Nota 14-15: Cuenta por Pagar Corto Plazo</t>
  </si>
  <si>
    <t>Nota 16: Patrimonio Institucional</t>
  </si>
  <si>
    <t>Nota 18: Ingresos Propios</t>
  </si>
  <si>
    <t>Nota 19:  Sueldo Salarios y Beneficios a Empleados</t>
  </si>
  <si>
    <t>Nota 20: Total de Servicios  y Suministros</t>
  </si>
  <si>
    <t>Servicios no Personales (Nota.21)</t>
  </si>
  <si>
    <t xml:space="preserve">Nota 21.1: Suministros y Materiales para consumo      </t>
  </si>
  <si>
    <t>Nota 22: Subvenciones y Transferencias</t>
  </si>
  <si>
    <t>Nota 23:Deterioro del valor de propiedad planta y equipos</t>
  </si>
  <si>
    <r>
      <t xml:space="preserve">Al 30 de Junio 2023 y 30 de Junio del 2022 el total de Cuentas por  Pagar a Corto Plazo es de </t>
    </r>
    <r>
      <rPr>
        <b/>
        <sz val="10"/>
        <rFont val="Tahoma"/>
        <family val="2"/>
      </rPr>
      <t xml:space="preserve">RD$4,613,419.82 </t>
    </r>
    <r>
      <rPr>
        <sz val="10"/>
        <rFont val="Tahoma"/>
        <family val="2"/>
      </rPr>
      <t xml:space="preserve">y </t>
    </r>
    <r>
      <rPr>
        <b/>
        <sz val="10"/>
        <rFont val="Tahoma"/>
        <family val="2"/>
      </rPr>
      <t xml:space="preserve">RD$5,214,483.40 </t>
    </r>
    <r>
      <rPr>
        <sz val="10"/>
        <rFont val="Tahoma"/>
        <family val="2"/>
      </rPr>
      <t xml:space="preserve">respectivamente  según detalle: </t>
    </r>
  </si>
  <si>
    <r>
      <t xml:space="preserve">Al 30 de Junio  del 2023 la cuenta de Bienes Intagibles ascendio  a la suma de </t>
    </r>
    <r>
      <rPr>
        <b/>
        <sz val="10"/>
        <rFont val="Tahoma"/>
        <family val="2"/>
      </rPr>
      <t>RD$1,273,644.57</t>
    </r>
    <r>
      <rPr>
        <sz val="10"/>
        <rFont val="Tahoma"/>
        <family val="2"/>
      </rPr>
      <t xml:space="preserve"> y el 30 de Junio 2022,  a </t>
    </r>
    <r>
      <rPr>
        <b/>
        <sz val="10"/>
        <rFont val="Tahoma"/>
        <family val="2"/>
      </rPr>
      <t>RD$2,102,128.77</t>
    </r>
    <r>
      <rPr>
        <sz val="10"/>
        <rFont val="Tahoma"/>
        <family val="2"/>
      </rPr>
      <t>respectivamente según el siguiente detalle:</t>
    </r>
  </si>
  <si>
    <t>Total de Otros Activos</t>
  </si>
  <si>
    <r>
      <t xml:space="preserve">Al 30 de Junio   2023 y 30 de Junio del 2022 el  patrimonio del  </t>
    </r>
    <r>
      <rPr>
        <b/>
        <sz val="10"/>
        <rFont val="Tahoma"/>
        <family val="2"/>
      </rPr>
      <t>Instituto Nacional de Protección de los Derechos del Consumidor</t>
    </r>
    <r>
      <rPr>
        <sz val="10"/>
        <rFont val="Tahoma"/>
        <family val="2"/>
      </rPr>
      <t xml:space="preserve">, tenia  un balance de </t>
    </r>
    <r>
      <rPr>
        <b/>
        <sz val="10"/>
        <rFont val="Tahoma"/>
        <family val="2"/>
      </rPr>
      <t xml:space="preserve">RD$93,894,461.16 </t>
    </r>
    <r>
      <rPr>
        <sz val="10"/>
        <rFont val="Tahoma"/>
        <family val="2"/>
      </rPr>
      <t xml:space="preserve">y </t>
    </r>
    <r>
      <rPr>
        <b/>
        <sz val="10"/>
        <rFont val="Tahoma"/>
        <family val="2"/>
      </rPr>
      <t xml:space="preserve">RD$92,468,723.60 </t>
    </r>
    <r>
      <rPr>
        <sz val="10"/>
        <rFont val="Tahoma"/>
        <family val="2"/>
      </rPr>
      <t xml:space="preserve">respectivamente. </t>
    </r>
  </si>
  <si>
    <t>NOTAS:15</t>
  </si>
  <si>
    <t>NOTAS:14</t>
  </si>
  <si>
    <r>
      <t>Durante el ejercicio fiscal  del  30 de Junio del 2023 y 30 de Junio del 2022, esta Institución ejecuto gastos por concepto de bienes y servicios por la suma de</t>
    </r>
    <r>
      <rPr>
        <b/>
        <sz val="10"/>
        <rFont val="Tahoma"/>
        <family val="2"/>
      </rPr>
      <t xml:space="preserve"> RD$20,976,175.13 y RD$18,118,800.64 </t>
    </r>
    <r>
      <rPr>
        <sz val="10"/>
        <rFont val="Tahoma"/>
        <family val="2"/>
      </rPr>
      <t>respectivamente según el siguiente detalle:</t>
    </r>
  </si>
  <si>
    <t>Programas de Computación/Sotware Spiral y Sistema contable</t>
  </si>
  <si>
    <t>Depósito en Alquiler y Otras Finanza (San Cristobal)</t>
  </si>
  <si>
    <t>Compensaciones  por Incentivo</t>
  </si>
  <si>
    <t>Contribuciones al  seguro de salud</t>
  </si>
  <si>
    <t>Contribuciones al  seguro de pensión</t>
  </si>
  <si>
    <t>Contribuciones al seguro de riesgo laboral</t>
  </si>
  <si>
    <t xml:space="preserve">Bonificaciones </t>
  </si>
  <si>
    <t>Prestaciones Laborales</t>
  </si>
  <si>
    <t>Venta de libreos de Reclamaciones</t>
  </si>
  <si>
    <t>Copia Certificada</t>
  </si>
  <si>
    <t>Registro de contratos de Adhesion</t>
  </si>
  <si>
    <t>Registro de Base de Concursos</t>
  </si>
  <si>
    <t>Modificacion de Contratos de Adhesion</t>
  </si>
  <si>
    <t>Modificacion de Base de Concurso</t>
  </si>
  <si>
    <t>Certificaciones de Casos</t>
  </si>
  <si>
    <t>Copias de Expediente</t>
  </si>
  <si>
    <r>
      <t>Durante el ejercicio fiscal los  Ingresos por Transferencias Corrientes Recibida desde el Ministerio de Industrias, comercio y Mipyme ascendieron al un monto de</t>
    </r>
    <r>
      <rPr>
        <b/>
        <sz val="10"/>
        <rFont val="Tahoma"/>
        <family val="2"/>
      </rPr>
      <t xml:space="preserve"> RD$144,512,764.38 </t>
    </r>
    <r>
      <rPr>
        <sz val="10"/>
        <rFont val="Tahoma"/>
        <family val="2"/>
      </rPr>
      <t>al 30 de Junio 2023</t>
    </r>
    <r>
      <rPr>
        <b/>
        <sz val="10"/>
        <rFont val="Tahoma"/>
        <family val="2"/>
      </rPr>
      <t xml:space="preserve"> y</t>
    </r>
    <r>
      <rPr>
        <sz val="10"/>
        <rFont val="Tahoma"/>
        <family val="2"/>
      </rPr>
      <t xml:space="preserve"> </t>
    </r>
    <r>
      <rPr>
        <b/>
        <sz val="10"/>
        <rFont val="Tahoma"/>
        <family val="2"/>
      </rPr>
      <t xml:space="preserve">RD$141,871,390.00 </t>
    </r>
    <r>
      <rPr>
        <sz val="10"/>
        <rFont val="Tahoma"/>
        <family val="2"/>
      </rPr>
      <t>al 30 de  Junio 2022</t>
    </r>
  </si>
  <si>
    <t>Transferencias Recibida del ministerio de Industrias comercio y Mipyme</t>
  </si>
  <si>
    <t>Nota 17: Ingresos de Ministerio de Industrias Comercio y Mipyme</t>
  </si>
  <si>
    <t>Director Adm. Y Financiero</t>
  </si>
  <si>
    <t>Nota 10-Gastos Pagado por anticipado</t>
  </si>
  <si>
    <t>Gastos de depreciación y Amortización  activo fijo</t>
  </si>
  <si>
    <t>Gastos de depreciación y Amortización  activo intangibles</t>
  </si>
  <si>
    <t>Asociación por los derecho de  consumidores y Usuarios de San critobal</t>
  </si>
  <si>
    <t>Asociación por los derecho de  consumidores y Usuarios de Santo Domingo.</t>
  </si>
  <si>
    <t>Banreservas Cuenta No.010-252463-7(CUT/Colectora)</t>
  </si>
  <si>
    <t>Banreservas Cuenta No.010-011800-1 (CUT/Libramiento)</t>
  </si>
  <si>
    <r>
      <t xml:space="preserve">Al  30 de Junio del 2023 y al 30 de Junio del 2022, el efectivo disponible en cuentas bancarias y cajas presentan los siguientes balances </t>
    </r>
    <r>
      <rPr>
        <b/>
        <sz val="10"/>
        <rFont val="Tahoma"/>
        <family val="2"/>
      </rPr>
      <t xml:space="preserve">RD$ y 17,569,181.46  RD$22,011,266.79 </t>
    </r>
    <r>
      <rPr>
        <sz val="10"/>
        <rFont val="Tahoma"/>
        <family val="2"/>
      </rPr>
      <t>según el siguiente detalle:</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</si>
</sst>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 _€"/>
    <numFmt numFmtId="185" formatCode="_(* #,##0_);_(* \(#,##0\);_(* &quot;-&quot;??_);_(@_)"/>
    <numFmt numFmtId="186" formatCode="&quot;RD$&quot;#,##0.00"/>
    <numFmt numFmtId="187" formatCode="_(* #,##0.000_);_(* \(#,##0.000\);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00\ _€_-;\-* #,##0.00\ _€_-;_-* &quot;-&quot;??\ _€_-;_-@_-"/>
    <numFmt numFmtId="193" formatCode="dd/mm/yyyy;@"/>
    <numFmt numFmtId="194" formatCode="[$-1540A]mm/dd/yyyy;@"/>
    <numFmt numFmtId="195" formatCode="_(* #,##0.000_);_(* \(#,##0.000\);_(* &quot;-&quot;???_);_(@_)"/>
  </numFmts>
  <fonts count="77">
    <font>
      <sz val="10"/>
      <name val="Arial"/>
      <family val="0"/>
    </font>
    <font>
      <sz val="11"/>
      <color indexed="8"/>
      <name val="Calibri"/>
      <family val="2"/>
    </font>
    <font>
      <sz val="8"/>
      <name val="Arial"/>
      <family val="2"/>
    </font>
    <font>
      <sz val="6"/>
      <name val="Arial"/>
      <family val="2"/>
    </font>
    <font>
      <b/>
      <sz val="11"/>
      <name val="Tahoma"/>
      <family val="2"/>
    </font>
    <font>
      <b/>
      <sz val="9"/>
      <name val="Tahoma"/>
      <family val="2"/>
    </font>
    <font>
      <b/>
      <sz val="10"/>
      <name val="Tahoma"/>
      <family val="2"/>
    </font>
    <font>
      <sz val="10"/>
      <name val="Tahoma"/>
      <family val="2"/>
    </font>
    <font>
      <b/>
      <sz val="8"/>
      <name val="Tahoma"/>
      <family val="2"/>
    </font>
    <font>
      <sz val="9"/>
      <name val="Tahoma"/>
      <family val="2"/>
    </font>
    <font>
      <b/>
      <sz val="10"/>
      <color indexed="8"/>
      <name val="Tahoma"/>
      <family val="2"/>
    </font>
    <font>
      <sz val="9"/>
      <name val="Arial"/>
      <family val="2"/>
    </font>
    <font>
      <sz val="7"/>
      <name val="Arial"/>
      <family val="2"/>
    </font>
    <font>
      <sz val="10"/>
      <color indexed="8"/>
      <name val="Tahoma"/>
      <family val="2"/>
    </font>
    <font>
      <sz val="10"/>
      <color indexed="14"/>
      <name val="Tahoma"/>
      <family val="2"/>
    </font>
    <font>
      <b/>
      <i/>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0"/>
      <color indexed="9"/>
      <name val="Tahoma"/>
      <family val="2"/>
    </font>
    <font>
      <b/>
      <sz val="10"/>
      <color indexed="10"/>
      <name val="Tahoma"/>
      <family val="2"/>
    </font>
    <font>
      <sz val="10"/>
      <color indexed="10"/>
      <name val="Tahoma"/>
      <family val="2"/>
    </font>
    <font>
      <sz val="10"/>
      <color indexed="10"/>
      <name val="Arial"/>
      <family val="2"/>
    </font>
    <font>
      <sz val="10"/>
      <color indexed="8"/>
      <name val="Calibri"/>
      <family val="2"/>
    </font>
    <font>
      <sz val="9"/>
      <color indexed="8"/>
      <name val="Tahoma"/>
      <family val="2"/>
    </font>
    <font>
      <sz val="9"/>
      <color indexed="8"/>
      <name val="Calibri"/>
      <family val="2"/>
    </font>
    <font>
      <b/>
      <sz val="10"/>
      <color indexed="8"/>
      <name val="Calibri"/>
      <family val="2"/>
    </font>
    <font>
      <b/>
      <sz val="9"/>
      <color indexed="8"/>
      <name val="Calibri"/>
      <family val="2"/>
    </font>
    <font>
      <sz val="9"/>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ahoma"/>
      <family val="2"/>
    </font>
    <font>
      <b/>
      <sz val="10"/>
      <color theme="0"/>
      <name val="Tahoma"/>
      <family val="2"/>
    </font>
    <font>
      <b/>
      <sz val="10"/>
      <color rgb="FFFF0000"/>
      <name val="Tahoma"/>
      <family val="2"/>
    </font>
    <font>
      <sz val="10"/>
      <color rgb="FFFF0000"/>
      <name val="Tahoma"/>
      <family val="2"/>
    </font>
    <font>
      <sz val="10"/>
      <color rgb="FFFF0000"/>
      <name val="Arial"/>
      <family val="2"/>
    </font>
    <font>
      <sz val="10"/>
      <color theme="1"/>
      <name val="Tahoma"/>
      <family val="2"/>
    </font>
    <font>
      <sz val="10"/>
      <color theme="1"/>
      <name val="Calibri"/>
      <family val="2"/>
    </font>
    <font>
      <sz val="9"/>
      <color theme="1"/>
      <name val="Tahoma"/>
      <family val="2"/>
    </font>
    <font>
      <sz val="9"/>
      <color theme="1"/>
      <name val="Calibri"/>
      <family val="2"/>
    </font>
    <font>
      <b/>
      <sz val="10"/>
      <color theme="1"/>
      <name val="Calibri"/>
      <family val="2"/>
    </font>
    <font>
      <b/>
      <sz val="9"/>
      <color theme="1"/>
      <name val="Calibri"/>
      <family val="2"/>
    </font>
    <font>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00B05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bottom style="double"/>
    </border>
    <border>
      <left/>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43" fontId="0" fillId="0" borderId="0" applyFont="0" applyFill="0" applyBorder="0" applyAlignment="0" applyProtection="0"/>
    <xf numFmtId="192" fontId="46" fillId="0" borderId="0" applyFont="0" applyFill="0" applyBorder="0" applyAlignment="0" applyProtection="0"/>
    <xf numFmtId="177" fontId="0" fillId="0" borderId="0" applyFont="0" applyFill="0" applyBorder="0" applyAlignment="0" applyProtection="0"/>
    <xf numFmtId="0" fontId="60" fillId="31" borderId="0" applyNumberFormat="0" applyBorder="0" applyAlignment="0" applyProtection="0"/>
    <xf numFmtId="0" fontId="4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8">
    <xf numFmtId="0" fontId="0" fillId="0" borderId="0" xfId="0" applyAlignment="1">
      <alignment/>
    </xf>
    <xf numFmtId="0" fontId="0" fillId="0" borderId="0" xfId="0" applyAlignment="1">
      <alignment wrapText="1"/>
    </xf>
    <xf numFmtId="0" fontId="0" fillId="0" borderId="0" xfId="0" applyAlignment="1">
      <alignment horizontal="justify" wrapText="1"/>
    </xf>
    <xf numFmtId="0" fontId="0" fillId="33" borderId="0" xfId="0" applyFill="1" applyAlignment="1">
      <alignment/>
    </xf>
    <xf numFmtId="43" fontId="0" fillId="0" borderId="0" xfId="0" applyNumberFormat="1" applyAlignment="1">
      <alignment/>
    </xf>
    <xf numFmtId="43" fontId="0" fillId="0" borderId="0" xfId="42" applyFont="1" applyAlignment="1">
      <alignment/>
    </xf>
    <xf numFmtId="0" fontId="0" fillId="34" borderId="0" xfId="0" applyFill="1" applyAlignment="1">
      <alignment/>
    </xf>
    <xf numFmtId="0" fontId="0" fillId="0" borderId="0" xfId="0" applyFont="1" applyAlignment="1">
      <alignment/>
    </xf>
    <xf numFmtId="0" fontId="34" fillId="33" borderId="0" xfId="0" applyFont="1" applyFill="1" applyAlignment="1">
      <alignment horizontal="justify"/>
    </xf>
    <xf numFmtId="0" fontId="0" fillId="0" borderId="0" xfId="0" applyFill="1" applyAlignment="1">
      <alignment/>
    </xf>
    <xf numFmtId="43" fontId="3" fillId="0" borderId="0" xfId="42" applyFont="1" applyAlignment="1">
      <alignment/>
    </xf>
    <xf numFmtId="0" fontId="4" fillId="35" borderId="0" xfId="0" applyFont="1" applyFill="1" applyBorder="1" applyAlignment="1">
      <alignment horizontal="justify"/>
    </xf>
    <xf numFmtId="0" fontId="6" fillId="35" borderId="0" xfId="0" applyFont="1" applyFill="1" applyBorder="1" applyAlignment="1">
      <alignment horizontal="justify"/>
    </xf>
    <xf numFmtId="0" fontId="65" fillId="0" borderId="0" xfId="0" applyFont="1" applyAlignment="1">
      <alignment/>
    </xf>
    <xf numFmtId="177" fontId="6" fillId="35" borderId="10" xfId="58" applyFont="1" applyFill="1" applyBorder="1" applyAlignment="1">
      <alignment horizontal="right" wrapText="1"/>
    </xf>
    <xf numFmtId="0" fontId="6" fillId="35" borderId="0" xfId="0" applyFont="1" applyFill="1" applyBorder="1" applyAlignment="1">
      <alignment horizontal="left" wrapText="1"/>
    </xf>
    <xf numFmtId="0" fontId="6" fillId="36" borderId="0" xfId="0" applyFont="1" applyFill="1" applyBorder="1" applyAlignment="1">
      <alignment horizontal="justify"/>
    </xf>
    <xf numFmtId="0" fontId="6" fillId="33" borderId="0" xfId="0" applyFont="1" applyFill="1" applyAlignment="1">
      <alignment horizontal="justify"/>
    </xf>
    <xf numFmtId="0" fontId="7" fillId="33" borderId="0" xfId="0" applyFont="1" applyFill="1" applyAlignment="1">
      <alignment/>
    </xf>
    <xf numFmtId="0" fontId="7" fillId="0" borderId="0" xfId="0" applyFont="1" applyAlignment="1">
      <alignment/>
    </xf>
    <xf numFmtId="0" fontId="7" fillId="34" borderId="0" xfId="0" applyFont="1" applyFill="1" applyAlignment="1">
      <alignment/>
    </xf>
    <xf numFmtId="0" fontId="66" fillId="37" borderId="0" xfId="0" applyFont="1" applyFill="1" applyAlignment="1">
      <alignment horizontal="justify"/>
    </xf>
    <xf numFmtId="0" fontId="66" fillId="37" borderId="0" xfId="0" applyFont="1" applyFill="1" applyAlignment="1">
      <alignment horizontal="right" wrapText="1"/>
    </xf>
    <xf numFmtId="0" fontId="66" fillId="37" borderId="0" xfId="0" applyFont="1" applyFill="1" applyAlignment="1">
      <alignment horizontal="center" wrapText="1"/>
    </xf>
    <xf numFmtId="0" fontId="7" fillId="33" borderId="0" xfId="0" applyFont="1" applyFill="1" applyAlignment="1">
      <alignment horizontal="justify"/>
    </xf>
    <xf numFmtId="0" fontId="6" fillId="33" borderId="0" xfId="0" applyFont="1" applyFill="1" applyAlignment="1">
      <alignment horizontal="center"/>
    </xf>
    <xf numFmtId="43" fontId="7" fillId="34" borderId="0" xfId="42" applyFont="1" applyFill="1" applyAlignment="1">
      <alignment/>
    </xf>
    <xf numFmtId="177" fontId="6" fillId="34" borderId="10" xfId="44" applyFont="1" applyFill="1" applyBorder="1" applyAlignment="1">
      <alignment horizontal="right" wrapText="1"/>
    </xf>
    <xf numFmtId="0" fontId="6" fillId="33" borderId="0" xfId="0" applyFont="1" applyFill="1" applyAlignment="1">
      <alignment horizontal="center" wrapText="1"/>
    </xf>
    <xf numFmtId="177" fontId="67" fillId="34" borderId="0" xfId="0" applyNumberFormat="1" applyFont="1" applyFill="1" applyAlignment="1">
      <alignment/>
    </xf>
    <xf numFmtId="0" fontId="6" fillId="33" borderId="0" xfId="0" applyFont="1" applyFill="1" applyAlignment="1">
      <alignment horizontal="left"/>
    </xf>
    <xf numFmtId="43" fontId="7" fillId="0" borderId="0" xfId="0" applyNumberFormat="1" applyFont="1" applyAlignment="1">
      <alignment/>
    </xf>
    <xf numFmtId="0" fontId="7" fillId="0" borderId="0" xfId="0" applyFont="1" applyAlignment="1">
      <alignment horizontal="justify"/>
    </xf>
    <xf numFmtId="43" fontId="7" fillId="34" borderId="0" xfId="42" applyFont="1" applyFill="1" applyAlignment="1">
      <alignment horizontal="left" wrapText="1"/>
    </xf>
    <xf numFmtId="0" fontId="6" fillId="33" borderId="0" xfId="0" applyFont="1" applyFill="1" applyBorder="1" applyAlignment="1">
      <alignment horizontal="justify" wrapText="1"/>
    </xf>
    <xf numFmtId="0" fontId="6" fillId="33" borderId="0" xfId="0" applyFont="1" applyFill="1" applyBorder="1" applyAlignment="1">
      <alignment horizontal="left" wrapText="1"/>
    </xf>
    <xf numFmtId="4" fontId="6" fillId="33" borderId="0" xfId="0" applyNumberFormat="1" applyFont="1" applyFill="1" applyBorder="1" applyAlignment="1">
      <alignment horizontal="right"/>
    </xf>
    <xf numFmtId="43" fontId="6" fillId="34" borderId="0" xfId="0" applyNumberFormat="1" applyFont="1" applyFill="1" applyAlignment="1">
      <alignment/>
    </xf>
    <xf numFmtId="0" fontId="6" fillId="34" borderId="0" xfId="0" applyFont="1" applyFill="1" applyAlignment="1">
      <alignment horizontal="center" wrapText="1"/>
    </xf>
    <xf numFmtId="43" fontId="7" fillId="34" borderId="0" xfId="0" applyNumberFormat="1" applyFont="1" applyFill="1" applyAlignment="1">
      <alignment/>
    </xf>
    <xf numFmtId="0" fontId="66" fillId="37" borderId="0" xfId="0" applyFont="1" applyFill="1" applyAlignment="1">
      <alignment horizontal="justify" wrapText="1"/>
    </xf>
    <xf numFmtId="0" fontId="66" fillId="37" borderId="0" xfId="0" applyFont="1" applyFill="1" applyAlignment="1">
      <alignment wrapText="1"/>
    </xf>
    <xf numFmtId="0" fontId="7" fillId="34" borderId="0" xfId="0" applyFont="1" applyFill="1" applyBorder="1" applyAlignment="1">
      <alignment horizontal="left"/>
    </xf>
    <xf numFmtId="0" fontId="6" fillId="33" borderId="0" xfId="0" applyFont="1" applyFill="1" applyAlignment="1">
      <alignment horizontal="justify" wrapText="1"/>
    </xf>
    <xf numFmtId="43" fontId="7" fillId="34" borderId="11" xfId="42" applyFont="1" applyFill="1" applyBorder="1" applyAlignment="1">
      <alignment/>
    </xf>
    <xf numFmtId="177" fontId="67" fillId="34" borderId="0" xfId="44" applyFont="1" applyFill="1" applyBorder="1" applyAlignment="1">
      <alignment horizontal="right" wrapText="1"/>
    </xf>
    <xf numFmtId="4" fontId="7" fillId="33" borderId="0" xfId="0" applyNumberFormat="1" applyFont="1" applyFill="1" applyBorder="1" applyAlignment="1">
      <alignment horizontal="right"/>
    </xf>
    <xf numFmtId="39" fontId="6" fillId="33" borderId="0" xfId="0" applyNumberFormat="1" applyFont="1" applyFill="1" applyBorder="1" applyAlignment="1">
      <alignment/>
    </xf>
    <xf numFmtId="177" fontId="6" fillId="0" borderId="10" xfId="44" applyFont="1" applyBorder="1" applyAlignment="1">
      <alignment horizontal="right"/>
    </xf>
    <xf numFmtId="4" fontId="7" fillId="34" borderId="0" xfId="0" applyNumberFormat="1" applyFont="1" applyFill="1" applyAlignment="1">
      <alignment horizontal="right"/>
    </xf>
    <xf numFmtId="0" fontId="6" fillId="34" borderId="0" xfId="0" applyFont="1" applyFill="1" applyAlignment="1">
      <alignment horizontal="justify"/>
    </xf>
    <xf numFmtId="43" fontId="7" fillId="0" borderId="0" xfId="42" applyFont="1" applyAlignment="1">
      <alignment/>
    </xf>
    <xf numFmtId="177" fontId="6" fillId="33" borderId="10" xfId="44" applyFont="1" applyFill="1" applyBorder="1" applyAlignment="1">
      <alignment horizontal="left"/>
    </xf>
    <xf numFmtId="43" fontId="7" fillId="34" borderId="0" xfId="42" applyFont="1" applyFill="1" applyBorder="1" applyAlignment="1">
      <alignment horizontal="left"/>
    </xf>
    <xf numFmtId="4" fontId="6" fillId="33" borderId="0" xfId="0" applyNumberFormat="1" applyFont="1" applyFill="1" applyBorder="1" applyAlignment="1">
      <alignment horizontal="left" wrapText="1"/>
    </xf>
    <xf numFmtId="4" fontId="7" fillId="33" borderId="0" xfId="0" applyNumberFormat="1" applyFont="1" applyFill="1" applyAlignment="1">
      <alignment/>
    </xf>
    <xf numFmtId="4" fontId="68" fillId="33" borderId="0" xfId="0" applyNumberFormat="1" applyFont="1" applyFill="1" applyAlignment="1">
      <alignment/>
    </xf>
    <xf numFmtId="43" fontId="7" fillId="34" borderId="0" xfId="42" applyFont="1" applyFill="1" applyAlignment="1">
      <alignment horizontal="justify"/>
    </xf>
    <xf numFmtId="0" fontId="6" fillId="0" borderId="0" xfId="0" applyFont="1" applyFill="1" applyAlignment="1">
      <alignment horizontal="justify"/>
    </xf>
    <xf numFmtId="43" fontId="7" fillId="33" borderId="0" xfId="42" applyFont="1" applyFill="1" applyAlignment="1">
      <alignment horizontal="left" wrapText="1" indent="2"/>
    </xf>
    <xf numFmtId="43" fontId="6" fillId="33" borderId="0" xfId="42" applyFont="1" applyFill="1" applyBorder="1" applyAlignment="1">
      <alignment horizontal="left" wrapText="1"/>
    </xf>
    <xf numFmtId="0" fontId="7" fillId="0" borderId="0" xfId="0" applyFont="1" applyFill="1" applyAlignment="1">
      <alignment horizontal="left" wrapText="1" indent="2"/>
    </xf>
    <xf numFmtId="4" fontId="6" fillId="0" borderId="0" xfId="0" applyNumberFormat="1" applyFont="1" applyFill="1" applyBorder="1" applyAlignment="1">
      <alignment horizontal="left" wrapText="1"/>
    </xf>
    <xf numFmtId="0" fontId="6" fillId="0" borderId="0" xfId="0" applyFont="1" applyFill="1" applyAlignment="1">
      <alignment horizontal="left"/>
    </xf>
    <xf numFmtId="43" fontId="7" fillId="33" borderId="0" xfId="0" applyNumberFormat="1" applyFont="1" applyFill="1" applyBorder="1" applyAlignment="1">
      <alignment/>
    </xf>
    <xf numFmtId="4" fontId="6" fillId="34" borderId="0" xfId="0" applyNumberFormat="1" applyFont="1" applyFill="1" applyBorder="1" applyAlignment="1">
      <alignment horizontal="right" wrapText="1"/>
    </xf>
    <xf numFmtId="0" fontId="65" fillId="34" borderId="0" xfId="0" applyFont="1" applyFill="1" applyAlignment="1">
      <alignment horizontal="justify"/>
    </xf>
    <xf numFmtId="0" fontId="6" fillId="34" borderId="0" xfId="0" applyFont="1" applyFill="1" applyAlignment="1">
      <alignment horizontal="right"/>
    </xf>
    <xf numFmtId="43" fontId="7" fillId="0" borderId="0" xfId="42" applyFont="1" applyFill="1" applyAlignment="1">
      <alignment/>
    </xf>
    <xf numFmtId="0" fontId="6" fillId="34" borderId="0" xfId="0" applyFont="1" applyFill="1" applyBorder="1" applyAlignment="1">
      <alignment horizontal="justify" wrapText="1"/>
    </xf>
    <xf numFmtId="43" fontId="7" fillId="34" borderId="0" xfId="42" applyFont="1" applyFill="1" applyAlignment="1">
      <alignment horizontal="right"/>
    </xf>
    <xf numFmtId="177" fontId="6" fillId="34" borderId="0" xfId="44" applyFont="1" applyFill="1" applyBorder="1" applyAlignment="1">
      <alignment horizontal="right"/>
    </xf>
    <xf numFmtId="0" fontId="8" fillId="34" borderId="0" xfId="0" applyFont="1" applyFill="1" applyAlignment="1">
      <alignment/>
    </xf>
    <xf numFmtId="43" fontId="8" fillId="34" borderId="0" xfId="0" applyNumberFormat="1" applyFont="1" applyFill="1" applyAlignment="1">
      <alignment/>
    </xf>
    <xf numFmtId="0" fontId="5" fillId="34" borderId="0" xfId="0" applyFont="1" applyFill="1" applyAlignment="1">
      <alignment horizontal="justify"/>
    </xf>
    <xf numFmtId="0" fontId="9" fillId="34" borderId="0" xfId="0" applyFont="1" applyFill="1" applyAlignment="1">
      <alignment horizontal="justify"/>
    </xf>
    <xf numFmtId="0" fontId="66" fillId="34" borderId="0" xfId="0" applyFont="1" applyFill="1" applyAlignment="1">
      <alignment horizontal="center" wrapText="1"/>
    </xf>
    <xf numFmtId="43" fontId="7" fillId="34" borderId="0" xfId="42" applyFont="1" applyFill="1" applyAlignment="1">
      <alignment horizontal="right" wrapText="1"/>
    </xf>
    <xf numFmtId="0" fontId="7" fillId="33" borderId="0" xfId="0" applyFont="1" applyFill="1" applyAlignment="1">
      <alignment wrapText="1"/>
    </xf>
    <xf numFmtId="0" fontId="6" fillId="34" borderId="0" xfId="0" applyFont="1" applyFill="1" applyAlignment="1">
      <alignment horizontal="center"/>
    </xf>
    <xf numFmtId="177" fontId="6" fillId="36" borderId="10" xfId="58" applyFont="1" applyFill="1" applyBorder="1" applyAlignment="1">
      <alignment horizontal="right" wrapText="1"/>
    </xf>
    <xf numFmtId="0" fontId="0" fillId="34" borderId="0" xfId="0" applyFill="1" applyBorder="1" applyAlignment="1">
      <alignment/>
    </xf>
    <xf numFmtId="0" fontId="69" fillId="34" borderId="0" xfId="0" applyFont="1" applyFill="1" applyBorder="1" applyAlignment="1">
      <alignment/>
    </xf>
    <xf numFmtId="0" fontId="7" fillId="38" borderId="0" xfId="0" applyFont="1" applyFill="1" applyAlignment="1">
      <alignment horizontal="justify"/>
    </xf>
    <xf numFmtId="0" fontId="0" fillId="34" borderId="0" xfId="0" applyFill="1" applyAlignment="1">
      <alignment/>
    </xf>
    <xf numFmtId="0" fontId="2" fillId="0" borderId="0" xfId="0" applyFont="1" applyAlignment="1">
      <alignment/>
    </xf>
    <xf numFmtId="0" fontId="8" fillId="34" borderId="0" xfId="0" applyFont="1" applyFill="1" applyAlignment="1">
      <alignment horizontal="left" vertical="top"/>
    </xf>
    <xf numFmtId="0" fontId="8" fillId="34" borderId="0" xfId="0" applyFont="1" applyFill="1" applyAlignment="1">
      <alignment vertical="top"/>
    </xf>
    <xf numFmtId="0" fontId="2" fillId="34" borderId="0" xfId="0" applyFont="1" applyFill="1" applyAlignment="1">
      <alignment/>
    </xf>
    <xf numFmtId="43" fontId="65" fillId="34" borderId="0" xfId="42" applyFont="1" applyFill="1" applyAlignment="1">
      <alignment/>
    </xf>
    <xf numFmtId="0" fontId="11" fillId="0" borderId="0" xfId="0" applyFont="1" applyAlignment="1">
      <alignment/>
    </xf>
    <xf numFmtId="0" fontId="7" fillId="34" borderId="0" xfId="0" applyFont="1" applyFill="1" applyAlignment="1">
      <alignment horizontal="left"/>
    </xf>
    <xf numFmtId="43" fontId="7" fillId="34" borderId="0" xfId="0" applyNumberFormat="1" applyFont="1" applyFill="1" applyAlignment="1">
      <alignment horizontal="justify" wrapText="1"/>
    </xf>
    <xf numFmtId="4" fontId="7" fillId="34" borderId="0" xfId="0" applyNumberFormat="1" applyFont="1" applyFill="1" applyAlignment="1">
      <alignment horizontal="justify" wrapText="1"/>
    </xf>
    <xf numFmtId="4" fontId="70" fillId="34" borderId="0" xfId="0" applyNumberFormat="1" applyFont="1" applyFill="1" applyAlignment="1">
      <alignment horizontal="justify" wrapText="1"/>
    </xf>
    <xf numFmtId="4" fontId="6" fillId="34" borderId="0" xfId="0" applyNumberFormat="1" applyFont="1" applyFill="1" applyBorder="1" applyAlignment="1">
      <alignment horizontal="justify" wrapText="1"/>
    </xf>
    <xf numFmtId="43" fontId="6" fillId="34" borderId="0" xfId="42" applyFont="1" applyFill="1" applyAlignment="1">
      <alignment horizontal="left"/>
    </xf>
    <xf numFmtId="43" fontId="7" fillId="34" borderId="0" xfId="42" applyFont="1" applyFill="1" applyAlignment="1">
      <alignment horizontal="left"/>
    </xf>
    <xf numFmtId="0" fontId="7" fillId="34" borderId="0" xfId="0" applyFont="1" applyFill="1" applyAlignment="1">
      <alignment horizontal="justify" wrapText="1"/>
    </xf>
    <xf numFmtId="0" fontId="7" fillId="34" borderId="0" xfId="0" applyFont="1" applyFill="1" applyAlignment="1">
      <alignment horizontal="left" wrapText="1"/>
    </xf>
    <xf numFmtId="0" fontId="7" fillId="34" borderId="0" xfId="0" applyFont="1" applyFill="1" applyAlignment="1">
      <alignment horizontal="justify"/>
    </xf>
    <xf numFmtId="177" fontId="6" fillId="34" borderId="10" xfId="44" applyFont="1" applyFill="1" applyBorder="1" applyAlignment="1">
      <alignment horizontal="right"/>
    </xf>
    <xf numFmtId="0" fontId="12" fillId="34" borderId="0" xfId="0" applyFont="1" applyFill="1" applyAlignment="1">
      <alignment/>
    </xf>
    <xf numFmtId="177" fontId="6" fillId="34" borderId="12" xfId="44" applyFont="1" applyFill="1" applyBorder="1" applyAlignment="1">
      <alignment horizontal="right" wrapText="1"/>
    </xf>
    <xf numFmtId="43" fontId="7" fillId="34" borderId="0" xfId="42" applyFont="1" applyFill="1" applyBorder="1" applyAlignment="1">
      <alignment/>
    </xf>
    <xf numFmtId="43" fontId="7" fillId="0" borderId="0" xfId="42" applyFont="1" applyAlignment="1">
      <alignment wrapText="1"/>
    </xf>
    <xf numFmtId="43" fontId="0" fillId="0" borderId="0" xfId="42" applyFont="1" applyAlignment="1">
      <alignment horizontal="justify" wrapText="1"/>
    </xf>
    <xf numFmtId="43" fontId="0" fillId="0" borderId="0" xfId="42" applyFont="1" applyFill="1" applyAlignment="1">
      <alignment/>
    </xf>
    <xf numFmtId="0" fontId="66" fillId="34" borderId="0" xfId="0" applyFont="1" applyFill="1" applyAlignment="1">
      <alignment horizontal="center"/>
    </xf>
    <xf numFmtId="43" fontId="34" fillId="34" borderId="0" xfId="42" applyFont="1" applyFill="1" applyBorder="1" applyAlignment="1">
      <alignment horizontal="left"/>
    </xf>
    <xf numFmtId="43" fontId="34" fillId="0" borderId="0" xfId="42" applyFont="1" applyFill="1" applyBorder="1" applyAlignment="1">
      <alignment horizontal="left"/>
    </xf>
    <xf numFmtId="43" fontId="71" fillId="34" borderId="0" xfId="42" applyFont="1" applyFill="1" applyBorder="1" applyAlignment="1">
      <alignment horizontal="center"/>
    </xf>
    <xf numFmtId="0" fontId="7" fillId="34" borderId="0" xfId="0" applyFont="1" applyFill="1" applyAlignment="1">
      <alignment horizontal="justify" wrapText="1"/>
    </xf>
    <xf numFmtId="0" fontId="7" fillId="34" borderId="0" xfId="0" applyFont="1" applyFill="1" applyAlignment="1">
      <alignment horizontal="justify"/>
    </xf>
    <xf numFmtId="43" fontId="68" fillId="34" borderId="0" xfId="42" applyFont="1" applyFill="1" applyAlignment="1">
      <alignment/>
    </xf>
    <xf numFmtId="43" fontId="68" fillId="34" borderId="0" xfId="42" applyFont="1" applyFill="1" applyAlignment="1">
      <alignment vertical="top" wrapText="1"/>
    </xf>
    <xf numFmtId="0" fontId="68" fillId="34" borderId="0" xfId="0" applyFont="1" applyFill="1" applyAlignment="1">
      <alignment horizontal="left"/>
    </xf>
    <xf numFmtId="0" fontId="69" fillId="0" borderId="0" xfId="0" applyFont="1" applyAlignment="1">
      <alignment/>
    </xf>
    <xf numFmtId="0" fontId="7" fillId="34" borderId="0" xfId="0" applyFont="1" applyFill="1" applyAlignment="1">
      <alignment horizontal="justify"/>
    </xf>
    <xf numFmtId="0" fontId="8" fillId="34" borderId="0" xfId="0" applyFont="1" applyFill="1" applyAlignment="1">
      <alignment horizontal="left"/>
    </xf>
    <xf numFmtId="0" fontId="7" fillId="34" borderId="0" xfId="0" applyFont="1" applyFill="1" applyAlignment="1">
      <alignment horizontal="justify" wrapText="1"/>
    </xf>
    <xf numFmtId="0" fontId="7" fillId="0" borderId="0" xfId="0" applyFont="1" applyAlignment="1">
      <alignment/>
    </xf>
    <xf numFmtId="0" fontId="7" fillId="0" borderId="0" xfId="0" applyFont="1" applyAlignment="1">
      <alignment horizontal="right" wrapText="1"/>
    </xf>
    <xf numFmtId="0" fontId="10" fillId="33" borderId="0" xfId="0" applyFont="1" applyFill="1" applyAlignment="1">
      <alignment horizontal="justify"/>
    </xf>
    <xf numFmtId="0" fontId="10" fillId="33" borderId="0" xfId="0" applyFont="1" applyFill="1" applyAlignment="1">
      <alignment horizontal="left"/>
    </xf>
    <xf numFmtId="0" fontId="10" fillId="33" borderId="0" xfId="0" applyFont="1" applyFill="1" applyAlignment="1">
      <alignment horizontal="left" wrapText="1"/>
    </xf>
    <xf numFmtId="0" fontId="70" fillId="34" borderId="0" xfId="0" applyFont="1" applyFill="1" applyBorder="1" applyAlignment="1">
      <alignment/>
    </xf>
    <xf numFmtId="43" fontId="65" fillId="36" borderId="0" xfId="42" applyFont="1" applyFill="1" applyBorder="1" applyAlignment="1">
      <alignment/>
    </xf>
    <xf numFmtId="0" fontId="0" fillId="34" borderId="0" xfId="0" applyFont="1" applyFill="1" applyAlignment="1">
      <alignment/>
    </xf>
    <xf numFmtId="0" fontId="69" fillId="34" borderId="0" xfId="0" applyFont="1" applyFill="1" applyAlignment="1">
      <alignment/>
    </xf>
    <xf numFmtId="0" fontId="6" fillId="36" borderId="0" xfId="0" applyFont="1" applyFill="1" applyBorder="1" applyAlignment="1">
      <alignment/>
    </xf>
    <xf numFmtId="177" fontId="6" fillId="36" borderId="0" xfId="58" applyFont="1" applyFill="1" applyBorder="1" applyAlignment="1">
      <alignment horizontal="right" wrapText="1"/>
    </xf>
    <xf numFmtId="177" fontId="6" fillId="35" borderId="0" xfId="58" applyFont="1" applyFill="1" applyBorder="1" applyAlignment="1">
      <alignment horizontal="right" wrapText="1"/>
    </xf>
    <xf numFmtId="0" fontId="7" fillId="34" borderId="0" xfId="0" applyFont="1" applyFill="1" applyAlignment="1">
      <alignment horizontal="justify"/>
    </xf>
    <xf numFmtId="0" fontId="7" fillId="34" borderId="0" xfId="0" applyFont="1" applyFill="1" applyAlignment="1">
      <alignment horizontal="left" wrapText="1"/>
    </xf>
    <xf numFmtId="0" fontId="7" fillId="34" borderId="0" xfId="0" applyFont="1" applyFill="1" applyAlignment="1">
      <alignment horizontal="justify" wrapText="1"/>
    </xf>
    <xf numFmtId="0" fontId="7" fillId="34" borderId="0" xfId="0" applyFont="1" applyFill="1" applyAlignment="1">
      <alignment horizontal="justify"/>
    </xf>
    <xf numFmtId="43" fontId="0" fillId="34" borderId="0" xfId="42" applyFont="1" applyFill="1" applyAlignment="1">
      <alignment wrapText="1"/>
    </xf>
    <xf numFmtId="43" fontId="0" fillId="34" borderId="0" xfId="42" applyFont="1" applyFill="1" applyAlignment="1">
      <alignment/>
    </xf>
    <xf numFmtId="0" fontId="9" fillId="0" borderId="0" xfId="60" applyFont="1" applyAlignment="1">
      <alignment horizontal="left"/>
      <protection/>
    </xf>
    <xf numFmtId="43" fontId="69" fillId="34" borderId="0" xfId="42" applyFont="1" applyFill="1" applyAlignment="1" applyProtection="1">
      <alignment/>
      <protection locked="0"/>
    </xf>
    <xf numFmtId="0" fontId="72" fillId="0" borderId="0" xfId="60" applyFont="1">
      <alignment/>
      <protection/>
    </xf>
    <xf numFmtId="0" fontId="9" fillId="0" borderId="0" xfId="60" applyFont="1" applyAlignment="1">
      <alignment horizontal="left" wrapText="1"/>
      <protection/>
    </xf>
    <xf numFmtId="0" fontId="46" fillId="0" borderId="0" xfId="60" applyAlignment="1">
      <alignment horizontal="right"/>
      <protection/>
    </xf>
    <xf numFmtId="43" fontId="69" fillId="0" borderId="0" xfId="42" applyFont="1" applyAlignment="1" applyProtection="1">
      <alignment/>
      <protection locked="0"/>
    </xf>
    <xf numFmtId="43" fontId="0" fillId="0" borderId="0" xfId="42" applyFont="1" applyAlignment="1" applyProtection="1">
      <alignment/>
      <protection locked="0"/>
    </xf>
    <xf numFmtId="0" fontId="66" fillId="37" borderId="0" xfId="0" applyFont="1" applyFill="1" applyAlignment="1">
      <alignment/>
    </xf>
    <xf numFmtId="4" fontId="0" fillId="34" borderId="0" xfId="0" applyNumberFormat="1" applyFill="1" applyBorder="1" applyAlignment="1">
      <alignment/>
    </xf>
    <xf numFmtId="43" fontId="0" fillId="0" borderId="0" xfId="42" applyFont="1" applyBorder="1" applyAlignment="1">
      <alignment/>
    </xf>
    <xf numFmtId="43" fontId="0" fillId="34" borderId="0" xfId="42" applyFont="1" applyFill="1" applyBorder="1" applyAlignment="1">
      <alignment/>
    </xf>
    <xf numFmtId="43" fontId="0" fillId="34" borderId="0" xfId="42" applyFont="1" applyFill="1" applyBorder="1" applyAlignment="1">
      <alignment/>
    </xf>
    <xf numFmtId="43" fontId="0" fillId="0" borderId="0" xfId="0" applyNumberFormat="1" applyBorder="1" applyAlignment="1">
      <alignment/>
    </xf>
    <xf numFmtId="43" fontId="0" fillId="0" borderId="0" xfId="42" applyFont="1" applyFill="1" applyBorder="1" applyAlignment="1">
      <alignment/>
    </xf>
    <xf numFmtId="0" fontId="73" fillId="34" borderId="0" xfId="0" applyFont="1" applyFill="1" applyBorder="1" applyAlignment="1">
      <alignment/>
    </xf>
    <xf numFmtId="0" fontId="6" fillId="34" borderId="0" xfId="0" applyFont="1" applyFill="1" applyAlignment="1">
      <alignment horizontal="left" wrapText="1"/>
    </xf>
    <xf numFmtId="177" fontId="7" fillId="34" borderId="0" xfId="0" applyNumberFormat="1" applyFont="1" applyFill="1" applyAlignment="1">
      <alignment/>
    </xf>
    <xf numFmtId="43" fontId="67" fillId="34" borderId="0" xfId="42" applyFont="1" applyFill="1" applyAlignment="1">
      <alignment/>
    </xf>
    <xf numFmtId="43" fontId="6" fillId="34" borderId="0" xfId="0" applyNumberFormat="1" applyFont="1" applyFill="1" applyAlignment="1">
      <alignment horizontal="center"/>
    </xf>
    <xf numFmtId="0" fontId="7" fillId="0" borderId="0" xfId="60" applyFont="1" applyAlignment="1">
      <alignment horizontal="left"/>
      <protection/>
    </xf>
    <xf numFmtId="192" fontId="70" fillId="34" borderId="0" xfId="57" applyFont="1" applyFill="1" applyAlignment="1">
      <alignment/>
    </xf>
    <xf numFmtId="192" fontId="7" fillId="34" borderId="0" xfId="57" applyFont="1" applyFill="1" applyAlignment="1">
      <alignment horizontal="left"/>
    </xf>
    <xf numFmtId="0" fontId="70" fillId="0" borderId="0" xfId="60" applyFont="1">
      <alignment/>
      <protection/>
    </xf>
    <xf numFmtId="192" fontId="70" fillId="34" borderId="0" xfId="57" applyFont="1" applyFill="1" applyAlignment="1">
      <alignment horizontal="left"/>
    </xf>
    <xf numFmtId="192" fontId="70" fillId="34" borderId="0" xfId="57" applyFont="1" applyFill="1" applyBorder="1" applyAlignment="1">
      <alignment horizontal="left"/>
    </xf>
    <xf numFmtId="0" fontId="7" fillId="0" borderId="0" xfId="60" applyFont="1" applyAlignment="1">
      <alignment horizontal="left" wrapText="1"/>
      <protection/>
    </xf>
    <xf numFmtId="0" fontId="70" fillId="0" borderId="0" xfId="60" applyFont="1" applyAlignment="1">
      <alignment horizontal="left"/>
      <protection/>
    </xf>
    <xf numFmtId="192" fontId="65" fillId="34" borderId="0" xfId="57" applyFont="1" applyFill="1" applyAlignment="1">
      <alignment/>
    </xf>
    <xf numFmtId="192" fontId="65" fillId="34" borderId="0" xfId="57" applyFont="1" applyFill="1" applyAlignment="1">
      <alignment horizontal="left"/>
    </xf>
    <xf numFmtId="0" fontId="7" fillId="34" borderId="0" xfId="0" applyFont="1" applyFill="1" applyAlignment="1">
      <alignment horizontal="justify" wrapText="1"/>
    </xf>
    <xf numFmtId="0" fontId="7" fillId="34" borderId="0" xfId="0" applyFont="1" applyFill="1" applyAlignment="1">
      <alignment horizontal="justify"/>
    </xf>
    <xf numFmtId="0" fontId="74" fillId="0" borderId="0" xfId="60" applyFont="1" applyAlignment="1">
      <alignment horizontal="left" vertical="top"/>
      <protection/>
    </xf>
    <xf numFmtId="0" fontId="74" fillId="34" borderId="0" xfId="0" applyFont="1" applyFill="1" applyBorder="1" applyAlignment="1">
      <alignment/>
    </xf>
    <xf numFmtId="0" fontId="71" fillId="34" borderId="0" xfId="0" applyFont="1" applyFill="1" applyBorder="1" applyAlignment="1">
      <alignment/>
    </xf>
    <xf numFmtId="171" fontId="71" fillId="34" borderId="0" xfId="0" applyNumberFormat="1" applyFont="1" applyFill="1" applyBorder="1" applyAlignment="1">
      <alignment/>
    </xf>
    <xf numFmtId="0" fontId="74" fillId="34" borderId="0" xfId="0" applyFont="1" applyFill="1" applyBorder="1" applyAlignment="1">
      <alignment wrapText="1"/>
    </xf>
    <xf numFmtId="0" fontId="74" fillId="34" borderId="0" xfId="0" applyFont="1" applyFill="1" applyBorder="1" applyAlignment="1">
      <alignment horizontal="center" wrapText="1"/>
    </xf>
    <xf numFmtId="0" fontId="74" fillId="34" borderId="0" xfId="0" applyFont="1" applyFill="1" applyBorder="1" applyAlignment="1">
      <alignment horizontal="center" vertical="center" wrapText="1"/>
    </xf>
    <xf numFmtId="0" fontId="75" fillId="34" borderId="0" xfId="0" applyFont="1" applyFill="1" applyBorder="1" applyAlignment="1">
      <alignment wrapText="1"/>
    </xf>
    <xf numFmtId="43" fontId="73" fillId="34" borderId="0" xfId="42" applyFont="1" applyFill="1" applyBorder="1" applyAlignment="1">
      <alignment/>
    </xf>
    <xf numFmtId="0" fontId="75" fillId="34" borderId="0" xfId="0" applyFont="1" applyFill="1" applyBorder="1" applyAlignment="1">
      <alignment/>
    </xf>
    <xf numFmtId="43" fontId="75" fillId="34" borderId="0" xfId="42" applyFont="1" applyFill="1" applyBorder="1" applyAlignment="1">
      <alignment/>
    </xf>
    <xf numFmtId="43" fontId="44" fillId="34" borderId="0" xfId="42" applyFont="1" applyFill="1" applyBorder="1" applyAlignment="1">
      <alignment/>
    </xf>
    <xf numFmtId="43" fontId="76" fillId="34" borderId="0" xfId="42" applyFont="1" applyFill="1" applyBorder="1" applyAlignment="1">
      <alignment/>
    </xf>
    <xf numFmtId="43" fontId="74" fillId="34" borderId="0" xfId="42" applyFont="1" applyFill="1" applyBorder="1" applyAlignment="1">
      <alignment/>
    </xf>
    <xf numFmtId="0" fontId="7" fillId="35" borderId="0" xfId="0" applyFont="1" applyFill="1" applyBorder="1" applyAlignment="1">
      <alignment horizontal="justify" wrapText="1"/>
    </xf>
    <xf numFmtId="43" fontId="6" fillId="33" borderId="0" xfId="0" applyNumberFormat="1" applyFont="1" applyFill="1" applyAlignment="1">
      <alignment horizontal="left"/>
    </xf>
    <xf numFmtId="0" fontId="66" fillId="38" borderId="0" xfId="0" applyFont="1" applyFill="1" applyAlignment="1">
      <alignment horizontal="center" wrapText="1"/>
    </xf>
    <xf numFmtId="0" fontId="6" fillId="38" borderId="0" xfId="0" applyFont="1" applyFill="1" applyAlignment="1">
      <alignment horizontal="center"/>
    </xf>
    <xf numFmtId="43" fontId="7" fillId="38" borderId="0" xfId="42" applyFont="1" applyFill="1" applyAlignment="1">
      <alignment horizontal="right"/>
    </xf>
    <xf numFmtId="43" fontId="7" fillId="38" borderId="0" xfId="42" applyFont="1" applyFill="1" applyAlignment="1">
      <alignment horizontal="right" wrapText="1"/>
    </xf>
    <xf numFmtId="43" fontId="72" fillId="0" borderId="0" xfId="60" applyNumberFormat="1" applyFont="1">
      <alignment/>
      <protection/>
    </xf>
    <xf numFmtId="0" fontId="7" fillId="34" borderId="0" xfId="0" applyFont="1" applyFill="1" applyBorder="1" applyAlignment="1">
      <alignment horizontal="justify"/>
    </xf>
    <xf numFmtId="0" fontId="7" fillId="34" borderId="0" xfId="0" applyFont="1" applyFill="1" applyBorder="1" applyAlignment="1">
      <alignment horizontal="center"/>
    </xf>
    <xf numFmtId="0" fontId="7" fillId="34" borderId="0" xfId="0" applyFont="1" applyFill="1" applyBorder="1" applyAlignment="1">
      <alignment wrapText="1"/>
    </xf>
    <xf numFmtId="0" fontId="6" fillId="34" borderId="0" xfId="0" applyFont="1" applyFill="1" applyAlignment="1">
      <alignment horizontal="left"/>
    </xf>
    <xf numFmtId="0" fontId="66" fillId="37" borderId="0" xfId="0" applyFont="1" applyFill="1" applyAlignment="1">
      <alignment horizontal="center"/>
    </xf>
    <xf numFmtId="0" fontId="10" fillId="33" borderId="0" xfId="0" applyFont="1" applyFill="1" applyAlignment="1">
      <alignment horizontal="left" wrapText="1"/>
    </xf>
    <xf numFmtId="0" fontId="13" fillId="34" borderId="0" xfId="0" applyFont="1" applyFill="1" applyAlignment="1">
      <alignment horizontal="left" wrapText="1"/>
    </xf>
    <xf numFmtId="0" fontId="7" fillId="34" borderId="0" xfId="0" applyFont="1" applyFill="1" applyAlignment="1">
      <alignment horizontal="left" wrapText="1"/>
    </xf>
    <xf numFmtId="0" fontId="6" fillId="34" borderId="0" xfId="0" applyFont="1" applyFill="1" applyAlignment="1">
      <alignment wrapText="1"/>
    </xf>
    <xf numFmtId="0" fontId="7" fillId="34" borderId="0" xfId="0" applyFont="1" applyFill="1" applyAlignment="1">
      <alignment wrapText="1"/>
    </xf>
    <xf numFmtId="0" fontId="7" fillId="34" borderId="0" xfId="0" applyFont="1" applyFill="1" applyAlignment="1">
      <alignment horizontal="justify" wrapText="1"/>
    </xf>
    <xf numFmtId="0" fontId="7" fillId="34" borderId="0" xfId="0" applyFont="1" applyFill="1" applyAlignment="1">
      <alignment horizontal="justify"/>
    </xf>
    <xf numFmtId="0" fontId="6" fillId="35" borderId="0" xfId="0" applyFont="1" applyFill="1" applyBorder="1" applyAlignment="1">
      <alignment horizontal="left"/>
    </xf>
    <xf numFmtId="49" fontId="7" fillId="34" borderId="0" xfId="0" applyNumberFormat="1" applyFont="1" applyFill="1" applyAlignment="1">
      <alignment horizontal="justify" wrapText="1"/>
    </xf>
    <xf numFmtId="49" fontId="70" fillId="34" borderId="0" xfId="0" applyNumberFormat="1" applyFont="1" applyFill="1" applyAlignment="1">
      <alignment horizontal="justify" wrapText="1"/>
    </xf>
    <xf numFmtId="0" fontId="7" fillId="0" borderId="0" xfId="0" applyFont="1" applyAlignment="1">
      <alignment horizontal="justify" wrapText="1"/>
    </xf>
    <xf numFmtId="0" fontId="6" fillId="36" borderId="0" xfId="0" applyFont="1" applyFill="1" applyBorder="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ares 2" xfId="56"/>
    <cellStyle name="Millares 3" xfId="57"/>
    <cellStyle name="Moneda 2"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edro\Desktop\BALANCE%20DE%20ACTIVOS%20FIJ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8"/>
  <sheetViews>
    <sheetView tabSelected="1" zoomScale="126" zoomScaleNormal="126" zoomScaleSheetLayoutView="75" workbookViewId="0" topLeftCell="A1">
      <selection activeCell="A431" sqref="A431"/>
    </sheetView>
  </sheetViews>
  <sheetFormatPr defaultColWidth="9.140625" defaultRowHeight="12.75"/>
  <cols>
    <col min="1" max="1" width="48.421875" style="0" customWidth="1"/>
    <col min="2" max="2" width="30.140625" style="0" customWidth="1"/>
    <col min="3" max="3" width="24.8515625" style="0" customWidth="1"/>
    <col min="4" max="4" width="24.28125" style="0" customWidth="1"/>
    <col min="5" max="5" width="13.7109375" style="0" customWidth="1"/>
    <col min="6" max="6" width="17.00390625" style="0" customWidth="1"/>
    <col min="7" max="7" width="13.00390625" style="0" customWidth="1"/>
    <col min="8" max="8" width="12.57421875" style="0" customWidth="1"/>
    <col min="9" max="9" width="13.7109375" style="0" customWidth="1"/>
    <col min="10" max="10" width="2.28125" style="0" customWidth="1"/>
    <col min="11" max="11" width="15.57421875" style="0" bestFit="1" customWidth="1"/>
    <col min="12" max="16384" width="11.421875" style="0" customWidth="1"/>
  </cols>
  <sheetData>
    <row r="1" spans="1:4" ht="15" customHeight="1">
      <c r="A1" s="195" t="s">
        <v>78</v>
      </c>
      <c r="B1" s="195"/>
      <c r="C1" s="195"/>
      <c r="D1" s="195"/>
    </row>
    <row r="2" spans="1:4" ht="12.75">
      <c r="A2" s="194" t="s">
        <v>208</v>
      </c>
      <c r="B2" s="194"/>
      <c r="C2" s="194"/>
      <c r="D2" s="194"/>
    </row>
    <row r="3" spans="1:4" ht="6.75" customHeight="1">
      <c r="A3" s="194"/>
      <c r="B3" s="194"/>
      <c r="C3" s="194"/>
      <c r="D3" s="194"/>
    </row>
    <row r="4" spans="1:4" ht="66.75" customHeight="1">
      <c r="A4" s="199" t="s">
        <v>198</v>
      </c>
      <c r="B4" s="199"/>
      <c r="C4" s="199"/>
      <c r="D4" s="199"/>
    </row>
    <row r="5" spans="1:4" ht="12.75">
      <c r="A5" s="18"/>
      <c r="B5" s="19"/>
      <c r="C5" s="19"/>
      <c r="D5" s="19"/>
    </row>
    <row r="6" spans="1:4" ht="12" customHeight="1">
      <c r="A6" s="17" t="s">
        <v>33</v>
      </c>
      <c r="B6" s="19"/>
      <c r="C6" s="19"/>
      <c r="D6" s="19"/>
    </row>
    <row r="7" spans="1:4" ht="39" customHeight="1">
      <c r="A7" s="200" t="s">
        <v>49</v>
      </c>
      <c r="B7" s="200"/>
      <c r="C7" s="200"/>
      <c r="D7" s="200"/>
    </row>
    <row r="8" spans="1:4" ht="43.5" customHeight="1">
      <c r="A8" s="198" t="s">
        <v>199</v>
      </c>
      <c r="B8" s="198"/>
      <c r="C8" s="198"/>
      <c r="D8" s="198"/>
    </row>
    <row r="9" spans="1:4" ht="6.75" customHeight="1">
      <c r="A9" s="24"/>
      <c r="B9" s="19"/>
      <c r="C9" s="19"/>
      <c r="D9" s="19"/>
    </row>
    <row r="10" spans="1:4" ht="25.5" customHeight="1">
      <c r="A10" s="198" t="s">
        <v>50</v>
      </c>
      <c r="B10" s="198"/>
      <c r="C10" s="198"/>
      <c r="D10" s="198"/>
    </row>
    <row r="11" spans="1:4" ht="12.75">
      <c r="A11" s="30" t="s">
        <v>51</v>
      </c>
      <c r="B11" s="121"/>
      <c r="C11" s="121"/>
      <c r="D11" s="121"/>
    </row>
    <row r="12" spans="1:4" ht="27" customHeight="1">
      <c r="A12" s="198" t="s">
        <v>52</v>
      </c>
      <c r="B12" s="198"/>
      <c r="C12" s="198"/>
      <c r="D12" s="198"/>
    </row>
    <row r="13" spans="1:4" ht="14.25" customHeight="1">
      <c r="A13" s="30" t="s">
        <v>53</v>
      </c>
      <c r="B13" s="19"/>
      <c r="C13" s="19"/>
      <c r="D13" s="19"/>
    </row>
    <row r="14" spans="1:4" ht="40.5" customHeight="1">
      <c r="A14" s="198" t="s">
        <v>200</v>
      </c>
      <c r="B14" s="198"/>
      <c r="C14" s="198"/>
      <c r="D14" s="198"/>
    </row>
    <row r="15" spans="1:4" ht="12.75">
      <c r="A15" s="30" t="s">
        <v>54</v>
      </c>
      <c r="B15" s="19"/>
      <c r="C15" s="19"/>
      <c r="D15" s="19"/>
    </row>
    <row r="16" spans="1:4" ht="69.75" customHeight="1">
      <c r="A16" s="200" t="s">
        <v>55</v>
      </c>
      <c r="B16" s="200"/>
      <c r="C16" s="200"/>
      <c r="D16" s="200"/>
    </row>
    <row r="17" spans="1:4" ht="12.75">
      <c r="A17" s="17" t="s">
        <v>56</v>
      </c>
      <c r="B17" s="19"/>
      <c r="C17" s="19"/>
      <c r="D17" s="19"/>
    </row>
    <row r="18" spans="1:4" ht="37.5" customHeight="1">
      <c r="A18" s="198" t="s">
        <v>57</v>
      </c>
      <c r="B18" s="198"/>
      <c r="C18" s="198"/>
      <c r="D18" s="198"/>
    </row>
    <row r="19" spans="1:4" ht="12.75">
      <c r="A19" s="17" t="s">
        <v>58</v>
      </c>
      <c r="B19" s="19"/>
      <c r="C19" s="19"/>
      <c r="D19" s="19"/>
    </row>
    <row r="20" spans="1:4" ht="34.5" customHeight="1">
      <c r="A20" s="198" t="s">
        <v>81</v>
      </c>
      <c r="B20" s="198"/>
      <c r="C20" s="198"/>
      <c r="D20" s="198"/>
    </row>
    <row r="21" spans="1:4" ht="12.75">
      <c r="A21" s="24"/>
      <c r="B21" s="19"/>
      <c r="C21" s="19"/>
      <c r="D21" s="19"/>
    </row>
    <row r="22" spans="1:4" ht="12.75">
      <c r="A22" s="30" t="s">
        <v>59</v>
      </c>
      <c r="B22" s="19"/>
      <c r="C22" s="19"/>
      <c r="D22" s="19"/>
    </row>
    <row r="23" spans="1:4" ht="44.25" customHeight="1">
      <c r="A23" s="198" t="s">
        <v>60</v>
      </c>
      <c r="B23" s="198"/>
      <c r="C23" s="198"/>
      <c r="D23" s="198"/>
    </row>
    <row r="24" spans="1:4" ht="37.5" customHeight="1">
      <c r="A24" s="200" t="s">
        <v>61</v>
      </c>
      <c r="B24" s="200"/>
      <c r="C24" s="200"/>
      <c r="D24" s="200"/>
    </row>
    <row r="25" spans="1:4" ht="13.5" customHeight="1">
      <c r="A25" s="17" t="s">
        <v>62</v>
      </c>
      <c r="B25" s="122"/>
      <c r="C25" s="122"/>
      <c r="D25" s="122"/>
    </row>
    <row r="26" spans="1:4" ht="25.5" customHeight="1">
      <c r="A26" s="198" t="s">
        <v>201</v>
      </c>
      <c r="B26" s="198"/>
      <c r="C26" s="198"/>
      <c r="D26" s="198"/>
    </row>
    <row r="27" spans="1:4" ht="12.75">
      <c r="A27" s="17" t="s">
        <v>63</v>
      </c>
      <c r="B27" s="19"/>
      <c r="C27" s="19"/>
      <c r="D27" s="19"/>
    </row>
    <row r="28" spans="1:4" ht="48" customHeight="1">
      <c r="A28" s="198" t="s">
        <v>64</v>
      </c>
      <c r="B28" s="198"/>
      <c r="C28" s="198"/>
      <c r="D28" s="198"/>
    </row>
    <row r="29" spans="1:4" ht="12.75">
      <c r="A29" s="17" t="s">
        <v>65</v>
      </c>
      <c r="B29" s="19"/>
      <c r="C29" s="19"/>
      <c r="D29" s="19"/>
    </row>
    <row r="30" spans="1:4" ht="30" customHeight="1">
      <c r="A30" s="197" t="s">
        <v>202</v>
      </c>
      <c r="B30" s="197"/>
      <c r="C30" s="197"/>
      <c r="D30" s="197"/>
    </row>
    <row r="31" spans="1:4" ht="12.75">
      <c r="A31" s="17" t="s">
        <v>66</v>
      </c>
      <c r="B31" s="19"/>
      <c r="C31" s="19"/>
      <c r="D31" s="19"/>
    </row>
    <row r="32" spans="1:4" ht="31.5" customHeight="1">
      <c r="A32" s="197" t="s">
        <v>203</v>
      </c>
      <c r="B32" s="197"/>
      <c r="C32" s="197"/>
      <c r="D32" s="197"/>
    </row>
    <row r="33" spans="1:4" ht="12.75">
      <c r="A33" s="17" t="s">
        <v>67</v>
      </c>
      <c r="B33" s="19"/>
      <c r="C33" s="19"/>
      <c r="D33" s="19"/>
    </row>
    <row r="34" spans="1:4" ht="35.25" customHeight="1">
      <c r="A34" s="197" t="s">
        <v>204</v>
      </c>
      <c r="B34" s="197"/>
      <c r="C34" s="197"/>
      <c r="D34" s="197"/>
    </row>
    <row r="35" spans="1:4" ht="12.75">
      <c r="A35" s="17" t="s">
        <v>68</v>
      </c>
      <c r="B35" s="19"/>
      <c r="C35" s="19"/>
      <c r="D35" s="19"/>
    </row>
    <row r="36" spans="1:4" ht="42.75" customHeight="1">
      <c r="A36" s="197" t="s">
        <v>205</v>
      </c>
      <c r="B36" s="197"/>
      <c r="C36" s="197"/>
      <c r="D36" s="197"/>
    </row>
    <row r="37" spans="1:4" ht="12.75">
      <c r="A37" s="17" t="s">
        <v>69</v>
      </c>
      <c r="B37" s="19"/>
      <c r="C37" s="19"/>
      <c r="D37" s="19"/>
    </row>
    <row r="38" spans="1:4" ht="28.5" customHeight="1">
      <c r="A38" s="198" t="s">
        <v>217</v>
      </c>
      <c r="B38" s="198"/>
      <c r="C38" s="198"/>
      <c r="D38" s="198"/>
    </row>
    <row r="39" spans="1:4" ht="12.75">
      <c r="A39" s="17" t="s">
        <v>70</v>
      </c>
      <c r="B39" s="19"/>
      <c r="C39" s="19"/>
      <c r="D39" s="19"/>
    </row>
    <row r="40" spans="1:4" ht="30.75" customHeight="1">
      <c r="A40" s="198" t="s">
        <v>206</v>
      </c>
      <c r="B40" s="198"/>
      <c r="C40" s="198"/>
      <c r="D40" s="198"/>
    </row>
    <row r="41" spans="1:4" ht="12.75">
      <c r="A41" s="17" t="s">
        <v>71</v>
      </c>
      <c r="B41" s="19"/>
      <c r="C41" s="19"/>
      <c r="D41" s="19"/>
    </row>
    <row r="42" spans="1:4" ht="12.75">
      <c r="A42" s="17" t="s">
        <v>72</v>
      </c>
      <c r="B42" s="19"/>
      <c r="C42" s="19"/>
      <c r="D42" s="19"/>
    </row>
    <row r="43" spans="1:4" ht="12.75">
      <c r="A43" s="123" t="s">
        <v>73</v>
      </c>
      <c r="B43" s="19"/>
      <c r="C43" s="19"/>
      <c r="D43" s="19"/>
    </row>
    <row r="44" spans="1:4" ht="41.25" customHeight="1">
      <c r="A44" s="198" t="s">
        <v>207</v>
      </c>
      <c r="B44" s="198"/>
      <c r="C44" s="198"/>
      <c r="D44" s="198"/>
    </row>
    <row r="45" spans="1:4" ht="12.75">
      <c r="A45" s="123" t="s">
        <v>31</v>
      </c>
      <c r="B45" s="19"/>
      <c r="C45" s="19"/>
      <c r="D45" s="19"/>
    </row>
    <row r="46" spans="1:4" ht="42.75" customHeight="1">
      <c r="A46" s="198" t="s">
        <v>74</v>
      </c>
      <c r="B46" s="198"/>
      <c r="C46" s="198"/>
      <c r="D46" s="198"/>
    </row>
    <row r="47" spans="1:4" ht="30" customHeight="1">
      <c r="A47" s="198" t="s">
        <v>34</v>
      </c>
      <c r="B47" s="198"/>
      <c r="C47" s="198"/>
      <c r="D47" s="198"/>
    </row>
    <row r="48" spans="1:4" ht="32.25" customHeight="1">
      <c r="A48" s="198" t="s">
        <v>35</v>
      </c>
      <c r="B48" s="198"/>
      <c r="C48" s="198"/>
      <c r="D48" s="198"/>
    </row>
    <row r="49" spans="1:4" ht="51.75" customHeight="1">
      <c r="A49" s="198" t="s">
        <v>216</v>
      </c>
      <c r="B49" s="198"/>
      <c r="C49" s="198"/>
      <c r="D49" s="198"/>
    </row>
    <row r="50" spans="1:4" ht="12.75">
      <c r="A50" s="19"/>
      <c r="B50" s="19"/>
      <c r="C50" s="19"/>
      <c r="D50" s="19"/>
    </row>
    <row r="51" spans="1:4" ht="10.5" customHeight="1">
      <c r="A51" s="17" t="s">
        <v>36</v>
      </c>
      <c r="B51" s="19"/>
      <c r="C51" s="19"/>
      <c r="D51" s="19"/>
    </row>
    <row r="52" spans="1:4" ht="10.5" customHeight="1">
      <c r="A52" s="123" t="s">
        <v>127</v>
      </c>
      <c r="B52" s="19"/>
      <c r="C52" s="19"/>
      <c r="D52" s="19"/>
    </row>
    <row r="53" spans="1:4" ht="23.25" customHeight="1">
      <c r="A53" s="198" t="s">
        <v>37</v>
      </c>
      <c r="B53" s="198"/>
      <c r="C53" s="198"/>
      <c r="D53" s="198"/>
    </row>
    <row r="54" spans="1:4" ht="41.25" customHeight="1">
      <c r="A54" s="198" t="s">
        <v>38</v>
      </c>
      <c r="B54" s="198"/>
      <c r="C54" s="198"/>
      <c r="D54" s="198"/>
    </row>
    <row r="55" spans="1:4" ht="26.25" customHeight="1">
      <c r="A55" s="198" t="s">
        <v>39</v>
      </c>
      <c r="B55" s="198"/>
      <c r="C55" s="198"/>
      <c r="D55" s="198"/>
    </row>
    <row r="56" spans="1:4" ht="12.75">
      <c r="A56" s="124" t="s">
        <v>209</v>
      </c>
      <c r="B56" s="19"/>
      <c r="C56" s="19"/>
      <c r="D56" s="19"/>
    </row>
    <row r="57" spans="1:4" ht="18.75" customHeight="1">
      <c r="A57" s="197" t="s">
        <v>77</v>
      </c>
      <c r="B57" s="197"/>
      <c r="C57" s="197"/>
      <c r="D57" s="197"/>
    </row>
    <row r="58" spans="1:4" ht="12.75">
      <c r="A58" s="124" t="s">
        <v>210</v>
      </c>
      <c r="B58" s="19"/>
      <c r="C58" s="19"/>
      <c r="D58" s="19"/>
    </row>
    <row r="59" spans="1:4" ht="18.75" customHeight="1">
      <c r="A59" s="198" t="s">
        <v>85</v>
      </c>
      <c r="B59" s="198"/>
      <c r="C59" s="198"/>
      <c r="D59" s="198"/>
    </row>
    <row r="60" spans="1:4" ht="14.25" customHeight="1">
      <c r="A60" s="196" t="s">
        <v>211</v>
      </c>
      <c r="B60" s="196"/>
      <c r="C60" s="19"/>
      <c r="D60" s="19"/>
    </row>
    <row r="61" spans="1:4" ht="33" customHeight="1">
      <c r="A61" s="198" t="s">
        <v>40</v>
      </c>
      <c r="B61" s="198"/>
      <c r="C61" s="198"/>
      <c r="D61" s="198"/>
    </row>
    <row r="62" spans="1:4" ht="12.75">
      <c r="A62" s="125" t="s">
        <v>212</v>
      </c>
      <c r="B62" s="19"/>
      <c r="C62" s="19"/>
      <c r="D62" s="19"/>
    </row>
    <row r="63" spans="1:4" ht="41.25" customHeight="1">
      <c r="A63" s="198" t="s">
        <v>218</v>
      </c>
      <c r="B63" s="198"/>
      <c r="C63" s="198"/>
      <c r="D63" s="198"/>
    </row>
    <row r="64" ht="12.75">
      <c r="A64" s="8"/>
    </row>
    <row r="65" spans="1:4" ht="12.75">
      <c r="A65" s="17"/>
      <c r="B65" s="18"/>
      <c r="C65" s="18"/>
      <c r="D65" s="19"/>
    </row>
    <row r="66" spans="1:4" ht="12.75">
      <c r="A66" s="12" t="s">
        <v>41</v>
      </c>
      <c r="B66" s="18"/>
      <c r="C66" s="18"/>
      <c r="D66" s="19"/>
    </row>
    <row r="67" spans="1:4" ht="12.75">
      <c r="A67" s="12" t="s">
        <v>114</v>
      </c>
      <c r="B67" s="18"/>
      <c r="C67" s="18"/>
      <c r="D67" s="20"/>
    </row>
    <row r="68" spans="1:4" ht="32.25" customHeight="1">
      <c r="A68" s="201" t="s">
        <v>297</v>
      </c>
      <c r="B68" s="201"/>
      <c r="C68" s="201"/>
      <c r="D68" s="201"/>
    </row>
    <row r="69" spans="1:4" ht="14.25" customHeight="1">
      <c r="A69" s="21" t="s">
        <v>42</v>
      </c>
      <c r="B69" s="22">
        <v>2023</v>
      </c>
      <c r="C69" s="23"/>
      <c r="D69" s="22">
        <v>2022</v>
      </c>
    </row>
    <row r="70" spans="1:7" ht="12.75">
      <c r="A70" s="24" t="s">
        <v>32</v>
      </c>
      <c r="B70" s="26">
        <v>17424681.46</v>
      </c>
      <c r="C70" s="79"/>
      <c r="D70" s="26">
        <v>21820966.79</v>
      </c>
      <c r="G70" s="89"/>
    </row>
    <row r="71" spans="1:4" ht="12.75">
      <c r="A71" s="24" t="s">
        <v>103</v>
      </c>
      <c r="B71" s="26">
        <v>9500</v>
      </c>
      <c r="C71" s="79"/>
      <c r="D71" s="26">
        <v>15300</v>
      </c>
    </row>
    <row r="72" spans="1:6" ht="12.75">
      <c r="A72" s="24" t="s">
        <v>0</v>
      </c>
      <c r="B72" s="26">
        <f>95000+40000</f>
        <v>135000</v>
      </c>
      <c r="C72" s="100"/>
      <c r="D72" s="26">
        <v>175000</v>
      </c>
      <c r="F72" s="4"/>
    </row>
    <row r="73" spans="1:6" ht="13.5" thickBot="1">
      <c r="A73" s="50" t="s">
        <v>112</v>
      </c>
      <c r="B73" s="27">
        <f>SUM(B70:B72)</f>
        <v>17569181.46</v>
      </c>
      <c r="C73" s="28"/>
      <c r="D73" s="27">
        <f>SUM(D70:D72)</f>
        <v>22011266.79</v>
      </c>
      <c r="F73" s="4"/>
    </row>
    <row r="74" spans="2:4" ht="13.5" thickTop="1">
      <c r="B74" s="29"/>
      <c r="C74" s="25"/>
      <c r="D74" s="20"/>
    </row>
    <row r="75" spans="1:6" ht="12.75">
      <c r="A75" s="194" t="s">
        <v>115</v>
      </c>
      <c r="B75" s="194"/>
      <c r="C75" s="39"/>
      <c r="D75" s="31"/>
      <c r="F75" s="4"/>
    </row>
    <row r="76" spans="1:4" ht="48" customHeight="1">
      <c r="A76" s="201" t="s">
        <v>250</v>
      </c>
      <c r="B76" s="201"/>
      <c r="C76" s="201"/>
      <c r="D76" s="201"/>
    </row>
    <row r="77" spans="1:4" ht="14.25" customHeight="1">
      <c r="A77" s="21" t="s">
        <v>42</v>
      </c>
      <c r="B77" s="22">
        <v>2023</v>
      </c>
      <c r="C77" s="23"/>
      <c r="D77" s="22">
        <v>2022</v>
      </c>
    </row>
    <row r="78" spans="1:4" ht="12.75">
      <c r="A78" s="98" t="s">
        <v>87</v>
      </c>
      <c r="B78" s="26">
        <v>97980.78</v>
      </c>
      <c r="C78" s="33"/>
      <c r="D78" s="26">
        <v>121675.93</v>
      </c>
    </row>
    <row r="79" spans="1:4" ht="12.75">
      <c r="A79" s="91" t="s">
        <v>295</v>
      </c>
      <c r="B79" s="26">
        <v>5367844.25</v>
      </c>
      <c r="C79" s="33"/>
      <c r="D79" s="26">
        <v>6828820.43</v>
      </c>
    </row>
    <row r="80" spans="1:6" ht="12" customHeight="1">
      <c r="A80" s="91" t="s">
        <v>296</v>
      </c>
      <c r="B80" s="26">
        <v>11958856.43</v>
      </c>
      <c r="C80" s="33"/>
      <c r="D80" s="26">
        <v>14870470.43</v>
      </c>
      <c r="F80" s="6"/>
    </row>
    <row r="81" spans="1:6" ht="12.75">
      <c r="A81" s="99" t="s">
        <v>111</v>
      </c>
      <c r="B81" s="26">
        <v>9500</v>
      </c>
      <c r="C81" s="33"/>
      <c r="D81" s="26">
        <v>15300</v>
      </c>
      <c r="F81" s="6"/>
    </row>
    <row r="82" spans="1:6" ht="12.75">
      <c r="A82" s="98" t="s">
        <v>101</v>
      </c>
      <c r="B82" s="26">
        <v>0</v>
      </c>
      <c r="C82" s="33"/>
      <c r="D82" s="26">
        <v>20000</v>
      </c>
      <c r="F82" s="6"/>
    </row>
    <row r="83" spans="1:4" ht="12.75">
      <c r="A83" s="98" t="s">
        <v>102</v>
      </c>
      <c r="B83" s="26">
        <v>40000</v>
      </c>
      <c r="C83" s="33"/>
      <c r="D83" s="26">
        <v>40000</v>
      </c>
    </row>
    <row r="84" spans="1:4" ht="12.75">
      <c r="A84" s="98" t="s">
        <v>100</v>
      </c>
      <c r="B84" s="26">
        <v>0</v>
      </c>
      <c r="C84" s="33"/>
      <c r="D84" s="26">
        <v>20000</v>
      </c>
    </row>
    <row r="85" spans="1:4" ht="12.75">
      <c r="A85" s="98" t="s">
        <v>82</v>
      </c>
      <c r="B85" s="26">
        <v>25000</v>
      </c>
      <c r="C85" s="33"/>
      <c r="D85" s="26">
        <v>25000</v>
      </c>
    </row>
    <row r="86" spans="1:4" ht="12.75">
      <c r="A86" s="98" t="s">
        <v>3</v>
      </c>
      <c r="B86" s="26">
        <v>10000</v>
      </c>
      <c r="C86" s="33"/>
      <c r="D86" s="26">
        <v>10000</v>
      </c>
    </row>
    <row r="87" spans="1:4" ht="12.75">
      <c r="A87" s="98" t="s">
        <v>83</v>
      </c>
      <c r="B87" s="26">
        <v>10000</v>
      </c>
      <c r="C87" s="33"/>
      <c r="D87" s="26">
        <v>10000</v>
      </c>
    </row>
    <row r="88" spans="1:4" ht="12.75">
      <c r="A88" s="98" t="s">
        <v>1</v>
      </c>
      <c r="B88" s="26">
        <v>10000</v>
      </c>
      <c r="C88" s="33"/>
      <c r="D88" s="26">
        <v>10000</v>
      </c>
    </row>
    <row r="89" spans="1:4" ht="12.75">
      <c r="A89" s="98" t="s">
        <v>86</v>
      </c>
      <c r="B89" s="26">
        <v>10000</v>
      </c>
      <c r="C89" s="33"/>
      <c r="D89" s="26">
        <v>10000</v>
      </c>
    </row>
    <row r="90" spans="1:4" ht="12.75">
      <c r="A90" s="98" t="s">
        <v>98</v>
      </c>
      <c r="B90" s="26">
        <v>10000</v>
      </c>
      <c r="C90" s="33"/>
      <c r="D90" s="26">
        <v>10000</v>
      </c>
    </row>
    <row r="91" spans="1:4" ht="12.75">
      <c r="A91" s="98" t="s">
        <v>110</v>
      </c>
      <c r="B91" s="26">
        <v>15000</v>
      </c>
      <c r="C91" s="33"/>
      <c r="D91" s="26">
        <v>15000</v>
      </c>
    </row>
    <row r="92" spans="1:4" ht="12.75">
      <c r="A92" s="98" t="s">
        <v>113</v>
      </c>
      <c r="B92" s="26">
        <v>5000</v>
      </c>
      <c r="C92" s="33"/>
      <c r="D92" s="26">
        <v>5000</v>
      </c>
    </row>
    <row r="93" spans="1:4" ht="14.25" customHeight="1" thickBot="1">
      <c r="A93" s="34" t="s">
        <v>43</v>
      </c>
      <c r="B93" s="27">
        <f>SUM(B78:B92)</f>
        <v>17569181.46</v>
      </c>
      <c r="C93" s="35"/>
      <c r="D93" s="27">
        <f>SUM(D78:D92)</f>
        <v>22011266.79</v>
      </c>
    </row>
    <row r="94" spans="1:4" ht="13.5" thickTop="1">
      <c r="A94" s="34"/>
      <c r="B94" s="36"/>
      <c r="C94" s="35"/>
      <c r="D94" s="19"/>
    </row>
    <row r="95" spans="1:4" ht="25.5">
      <c r="A95" s="50" t="s">
        <v>147</v>
      </c>
      <c r="B95" s="39"/>
      <c r="C95" s="18"/>
      <c r="D95" s="19"/>
    </row>
    <row r="96" spans="1:4" ht="30" customHeight="1">
      <c r="A96" s="204" t="s">
        <v>221</v>
      </c>
      <c r="B96" s="204"/>
      <c r="C96" s="204"/>
      <c r="D96" s="204"/>
    </row>
    <row r="97" spans="1:4" ht="18.75" customHeight="1">
      <c r="A97" s="40" t="s">
        <v>28</v>
      </c>
      <c r="B97" s="22">
        <v>2023</v>
      </c>
      <c r="C97" s="23"/>
      <c r="D97" s="22">
        <v>2022</v>
      </c>
    </row>
    <row r="98" spans="1:5" ht="12.75">
      <c r="A98" s="109" t="s">
        <v>133</v>
      </c>
      <c r="B98" s="5">
        <v>0</v>
      </c>
      <c r="C98" s="108"/>
      <c r="D98" s="111">
        <v>25000.67</v>
      </c>
      <c r="E98" s="84"/>
    </row>
    <row r="99" spans="1:5" ht="12.75">
      <c r="A99" s="109" t="s">
        <v>134</v>
      </c>
      <c r="B99" s="5">
        <v>0</v>
      </c>
      <c r="C99" s="108"/>
      <c r="D99" s="111">
        <v>20000</v>
      </c>
      <c r="E99" s="84"/>
    </row>
    <row r="100" spans="1:5" ht="12.75">
      <c r="A100" s="109" t="s">
        <v>135</v>
      </c>
      <c r="B100" s="5">
        <v>0</v>
      </c>
      <c r="C100" s="108"/>
      <c r="D100" s="111">
        <v>25000</v>
      </c>
      <c r="E100" s="84"/>
    </row>
    <row r="101" spans="1:5" ht="12.75">
      <c r="A101" s="109" t="s">
        <v>136</v>
      </c>
      <c r="B101" s="5">
        <v>0</v>
      </c>
      <c r="C101" s="108"/>
      <c r="D101" s="111">
        <v>15000</v>
      </c>
      <c r="E101" s="84"/>
    </row>
    <row r="102" spans="1:7" ht="12.75">
      <c r="A102" s="109" t="s">
        <v>137</v>
      </c>
      <c r="B102" s="5">
        <v>0</v>
      </c>
      <c r="C102" s="108"/>
      <c r="D102" s="111">
        <v>10000</v>
      </c>
      <c r="E102" s="84"/>
      <c r="G102" s="5"/>
    </row>
    <row r="103" spans="1:7" ht="12.75">
      <c r="A103" s="109" t="s">
        <v>138</v>
      </c>
      <c r="B103" s="5">
        <v>0</v>
      </c>
      <c r="C103" s="108"/>
      <c r="D103" s="111">
        <v>10000</v>
      </c>
      <c r="E103" s="84"/>
      <c r="G103" s="5"/>
    </row>
    <row r="104" spans="1:7" ht="12.75">
      <c r="A104" s="109" t="s">
        <v>139</v>
      </c>
      <c r="B104" s="5">
        <v>0</v>
      </c>
      <c r="C104" s="108"/>
      <c r="D104" s="111">
        <v>10000</v>
      </c>
      <c r="E104" s="84"/>
      <c r="G104" s="5"/>
    </row>
    <row r="105" spans="1:7" ht="12.75">
      <c r="A105" s="109" t="s">
        <v>140</v>
      </c>
      <c r="B105" s="5">
        <v>0</v>
      </c>
      <c r="C105" s="108"/>
      <c r="D105" s="111">
        <v>10000</v>
      </c>
      <c r="E105" s="84"/>
      <c r="G105" s="5"/>
    </row>
    <row r="106" spans="1:5" ht="12.75">
      <c r="A106" s="109" t="s">
        <v>141</v>
      </c>
      <c r="B106" s="5">
        <v>0</v>
      </c>
      <c r="C106" s="108"/>
      <c r="D106" s="111">
        <v>10000</v>
      </c>
      <c r="E106" s="84"/>
    </row>
    <row r="107" spans="1:5" ht="12.75">
      <c r="A107" s="109" t="s">
        <v>142</v>
      </c>
      <c r="B107" s="5">
        <v>0</v>
      </c>
      <c r="C107" s="108"/>
      <c r="D107" s="111">
        <v>10000</v>
      </c>
      <c r="E107" s="84"/>
    </row>
    <row r="108" spans="1:5" ht="12.75">
      <c r="A108" s="109" t="s">
        <v>143</v>
      </c>
      <c r="B108" s="5">
        <v>0</v>
      </c>
      <c r="C108" s="108"/>
      <c r="D108" s="111">
        <v>15000</v>
      </c>
      <c r="E108" s="84"/>
    </row>
    <row r="109" spans="1:5" ht="12.75">
      <c r="A109" s="109" t="s">
        <v>144</v>
      </c>
      <c r="B109" s="5">
        <v>0</v>
      </c>
      <c r="C109" s="108"/>
      <c r="D109" s="111">
        <v>10000</v>
      </c>
      <c r="E109" s="84"/>
    </row>
    <row r="110" spans="1:5" ht="12.75">
      <c r="A110" s="110" t="s">
        <v>145</v>
      </c>
      <c r="B110" s="5">
        <v>0</v>
      </c>
      <c r="C110" s="108"/>
      <c r="D110" s="111">
        <v>20000</v>
      </c>
      <c r="E110" s="84"/>
    </row>
    <row r="111" spans="1:5" ht="12.75">
      <c r="A111" s="109" t="s">
        <v>146</v>
      </c>
      <c r="B111" s="5">
        <v>0</v>
      </c>
      <c r="C111" s="108"/>
      <c r="D111" s="26">
        <v>0</v>
      </c>
      <c r="E111" s="84"/>
    </row>
    <row r="112" spans="1:7" ht="18" customHeight="1">
      <c r="A112" s="24" t="s">
        <v>130</v>
      </c>
      <c r="B112" s="5">
        <v>0</v>
      </c>
      <c r="C112" s="20"/>
      <c r="D112" s="4">
        <f>SUM(D98:D111)</f>
        <v>190000.66999999998</v>
      </c>
      <c r="G112" s="6"/>
    </row>
    <row r="113" spans="1:4" ht="13.5" thickBot="1">
      <c r="A113" s="17" t="s">
        <v>2</v>
      </c>
      <c r="B113" s="27">
        <f>SUM(B112)</f>
        <v>0</v>
      </c>
      <c r="C113" s="30"/>
      <c r="D113" s="27">
        <f>SUM(D112)</f>
        <v>190000.66999999998</v>
      </c>
    </row>
    <row r="114" spans="1:4" ht="13.5" thickTop="1">
      <c r="A114" s="19"/>
      <c r="B114" s="19"/>
      <c r="C114" s="19"/>
      <c r="D114" s="19"/>
    </row>
    <row r="115" spans="1:4" ht="14.25">
      <c r="A115" s="11" t="s">
        <v>125</v>
      </c>
      <c r="B115" s="37"/>
      <c r="C115" s="18"/>
      <c r="D115" s="20"/>
    </row>
    <row r="116" spans="1:4" ht="33.75" customHeight="1">
      <c r="A116" s="204" t="s">
        <v>220</v>
      </c>
      <c r="B116" s="204"/>
      <c r="C116" s="204"/>
      <c r="D116" s="204"/>
    </row>
    <row r="117" spans="1:9" ht="2.25" customHeight="1">
      <c r="A117" s="32"/>
      <c r="B117" s="18"/>
      <c r="C117" s="18"/>
      <c r="D117" s="19"/>
      <c r="G117" s="39"/>
      <c r="H117" s="18"/>
      <c r="I117" s="19"/>
    </row>
    <row r="118" spans="1:4" ht="23.25" customHeight="1">
      <c r="A118" s="21" t="s">
        <v>42</v>
      </c>
      <c r="B118" s="22">
        <v>2023</v>
      </c>
      <c r="C118" s="23"/>
      <c r="D118" s="22">
        <v>2022</v>
      </c>
    </row>
    <row r="119" spans="1:4" s="1" customFormat="1" ht="16.5" customHeight="1">
      <c r="A119" s="100" t="s">
        <v>76</v>
      </c>
      <c r="B119" s="137">
        <v>41686</v>
      </c>
      <c r="C119" s="38"/>
      <c r="D119" s="105">
        <v>120044.67</v>
      </c>
    </row>
    <row r="120" spans="1:4" ht="12.75" customHeight="1">
      <c r="A120" s="98" t="s">
        <v>4</v>
      </c>
      <c r="B120" s="138">
        <v>1304989.72</v>
      </c>
      <c r="C120" s="99"/>
      <c r="D120" s="51">
        <v>306045.74</v>
      </c>
    </row>
    <row r="121" spans="1:4" ht="12.75">
      <c r="A121" s="98" t="s">
        <v>75</v>
      </c>
      <c r="B121" s="138">
        <f>389931.51+541225.87</f>
        <v>931157.38</v>
      </c>
      <c r="C121" s="99"/>
      <c r="D121" s="51">
        <f>472434.55+221700</f>
        <v>694134.55</v>
      </c>
    </row>
    <row r="122" spans="1:4" ht="12.75">
      <c r="A122" s="69" t="s">
        <v>43</v>
      </c>
      <c r="B122" s="103">
        <f>SUM(B119:B121)</f>
        <v>2277833.1</v>
      </c>
      <c r="C122" s="35"/>
      <c r="D122" s="103">
        <f>SUM(D119:D121)</f>
        <v>1120224.96</v>
      </c>
    </row>
    <row r="123" spans="1:4" s="3" customFormat="1" ht="12.75">
      <c r="A123" s="126"/>
      <c r="B123" s="126"/>
      <c r="C123" s="126"/>
      <c r="D123" s="126"/>
    </row>
    <row r="124" spans="1:7" ht="12.75">
      <c r="A124" s="127" t="s">
        <v>290</v>
      </c>
      <c r="B124" s="126"/>
      <c r="C124" s="126"/>
      <c r="D124" s="126"/>
      <c r="G124" s="117"/>
    </row>
    <row r="125" spans="1:4" ht="31.5" customHeight="1">
      <c r="A125" s="205" t="s">
        <v>222</v>
      </c>
      <c r="B125" s="205"/>
      <c r="C125" s="205"/>
      <c r="D125" s="205"/>
    </row>
    <row r="126" spans="1:4" ht="24.75" customHeight="1">
      <c r="A126" s="21" t="s">
        <v>42</v>
      </c>
      <c r="B126" s="22">
        <v>2023</v>
      </c>
      <c r="C126" s="23"/>
      <c r="D126" s="22">
        <v>2022</v>
      </c>
    </row>
    <row r="127" spans="1:4" ht="15.75" customHeight="1">
      <c r="A127" s="91" t="s">
        <v>123</v>
      </c>
      <c r="B127" s="77">
        <v>249627.59</v>
      </c>
      <c r="C127" s="76"/>
      <c r="D127" s="77">
        <v>140500.97</v>
      </c>
    </row>
    <row r="128" spans="1:4" ht="15.75" customHeight="1">
      <c r="A128" s="91" t="s">
        <v>129</v>
      </c>
      <c r="B128" s="77">
        <v>1418717.09</v>
      </c>
      <c r="C128" s="76"/>
      <c r="D128" s="77">
        <v>129667.84</v>
      </c>
    </row>
    <row r="129" spans="1:6" ht="13.5" thickBot="1">
      <c r="A129" s="13"/>
      <c r="B129" s="80">
        <f>SUM(B127:B128)</f>
        <v>1668344.6800000002</v>
      </c>
      <c r="C129" s="15"/>
      <c r="D129" s="14">
        <f>SUM(D127:D128)</f>
        <v>270168.81</v>
      </c>
      <c r="F129" s="4"/>
    </row>
    <row r="130" spans="1:6" ht="13.5" thickTop="1">
      <c r="A130" s="13"/>
      <c r="B130" s="131"/>
      <c r="C130" s="15"/>
      <c r="D130" s="132"/>
      <c r="F130" s="4"/>
    </row>
    <row r="131" spans="1:9" ht="16.5" customHeight="1">
      <c r="A131" s="171"/>
      <c r="B131" s="172"/>
      <c r="C131" s="172"/>
      <c r="D131" s="172"/>
      <c r="E131" s="172"/>
      <c r="F131" s="172"/>
      <c r="G131" s="173"/>
      <c r="H131" s="172"/>
      <c r="I131" s="172"/>
    </row>
    <row r="132" spans="1:9" ht="42" customHeight="1">
      <c r="A132" s="174"/>
      <c r="B132" s="175"/>
      <c r="C132" s="175"/>
      <c r="D132" s="176"/>
      <c r="E132" s="175"/>
      <c r="F132" s="176"/>
      <c r="G132" s="176"/>
      <c r="H132" s="175"/>
      <c r="I132" s="176"/>
    </row>
    <row r="133" spans="1:9" ht="21.75" customHeight="1">
      <c r="A133" s="177"/>
      <c r="B133" s="178"/>
      <c r="C133" s="178"/>
      <c r="D133" s="178"/>
      <c r="E133" s="178"/>
      <c r="F133" s="178"/>
      <c r="G133" s="178"/>
      <c r="H133" s="178"/>
      <c r="I133" s="178"/>
    </row>
    <row r="134" spans="1:9" ht="12.75">
      <c r="A134" s="153"/>
      <c r="B134" s="178"/>
      <c r="C134" s="178"/>
      <c r="D134" s="178"/>
      <c r="E134" s="178"/>
      <c r="F134" s="178"/>
      <c r="G134" s="178"/>
      <c r="H134" s="178"/>
      <c r="I134" s="178"/>
    </row>
    <row r="135" spans="1:9" ht="12.75">
      <c r="A135" s="153"/>
      <c r="B135" s="178"/>
      <c r="C135" s="178"/>
      <c r="D135" s="178"/>
      <c r="E135" s="178"/>
      <c r="F135" s="178"/>
      <c r="G135" s="178"/>
      <c r="H135" s="178"/>
      <c r="I135" s="178"/>
    </row>
    <row r="136" spans="1:9" ht="12.75">
      <c r="A136" s="153"/>
      <c r="B136" s="178"/>
      <c r="C136" s="178"/>
      <c r="D136" s="178"/>
      <c r="E136" s="178"/>
      <c r="F136" s="178"/>
      <c r="G136" s="178"/>
      <c r="H136" s="178"/>
      <c r="I136" s="178"/>
    </row>
    <row r="137" spans="1:9" ht="12.75">
      <c r="A137" s="153"/>
      <c r="B137" s="178"/>
      <c r="C137" s="178"/>
      <c r="D137" s="178"/>
      <c r="E137" s="178"/>
      <c r="F137" s="178"/>
      <c r="G137" s="178"/>
      <c r="H137" s="178"/>
      <c r="I137" s="178"/>
    </row>
    <row r="138" spans="1:9" ht="12.75">
      <c r="A138" s="153"/>
      <c r="B138" s="178"/>
      <c r="C138" s="178"/>
      <c r="D138" s="178"/>
      <c r="E138" s="178"/>
      <c r="F138" s="178"/>
      <c r="G138" s="178"/>
      <c r="H138" s="178"/>
      <c r="I138" s="178"/>
    </row>
    <row r="139" spans="1:9" ht="12.75">
      <c r="A139" s="179"/>
      <c r="B139" s="180"/>
      <c r="C139" s="180"/>
      <c r="D139" s="180"/>
      <c r="E139" s="180"/>
      <c r="F139" s="180"/>
      <c r="G139" s="180"/>
      <c r="H139" s="180"/>
      <c r="I139" s="180"/>
    </row>
    <row r="140" spans="1:9" ht="12.75">
      <c r="A140" s="153"/>
      <c r="B140" s="178"/>
      <c r="C140" s="181"/>
      <c r="D140" s="181"/>
      <c r="E140" s="181"/>
      <c r="F140" s="181"/>
      <c r="G140" s="181"/>
      <c r="H140" s="178"/>
      <c r="I140" s="178"/>
    </row>
    <row r="141" spans="1:9" ht="12.75">
      <c r="A141" s="153"/>
      <c r="B141" s="182"/>
      <c r="C141" s="181"/>
      <c r="D141" s="181"/>
      <c r="E141" s="181"/>
      <c r="F141" s="181"/>
      <c r="G141" s="181"/>
      <c r="H141" s="178"/>
      <c r="I141" s="178"/>
    </row>
    <row r="142" spans="1:9" ht="12.75">
      <c r="A142" s="153"/>
      <c r="B142" s="178"/>
      <c r="C142" s="178"/>
      <c r="D142" s="178"/>
      <c r="E142" s="178"/>
      <c r="F142" s="178"/>
      <c r="G142" s="178"/>
      <c r="H142" s="180"/>
      <c r="I142" s="180"/>
    </row>
    <row r="143" spans="1:9" ht="12.75">
      <c r="A143" s="179"/>
      <c r="B143" s="180"/>
      <c r="C143" s="180"/>
      <c r="D143" s="180"/>
      <c r="E143" s="180"/>
      <c r="F143" s="180"/>
      <c r="G143" s="180"/>
      <c r="H143" s="180"/>
      <c r="I143" s="180"/>
    </row>
    <row r="144" spans="1:9" ht="12.75">
      <c r="A144" s="179"/>
      <c r="B144" s="180"/>
      <c r="C144" s="180"/>
      <c r="D144" s="180"/>
      <c r="E144" s="180"/>
      <c r="F144" s="180"/>
      <c r="G144" s="180"/>
      <c r="H144" s="180"/>
      <c r="I144" s="180"/>
    </row>
    <row r="145" spans="1:9" ht="12.75">
      <c r="A145" s="179"/>
      <c r="B145" s="180"/>
      <c r="C145" s="180"/>
      <c r="D145" s="180"/>
      <c r="E145" s="180"/>
      <c r="F145" s="180"/>
      <c r="G145" s="180"/>
      <c r="H145" s="180"/>
      <c r="I145" s="180"/>
    </row>
    <row r="146" spans="1:9" ht="12.75">
      <c r="A146" s="179"/>
      <c r="B146" s="180"/>
      <c r="C146" s="180"/>
      <c r="D146" s="180"/>
      <c r="E146" s="180"/>
      <c r="F146" s="180"/>
      <c r="G146" s="180"/>
      <c r="H146" s="180"/>
      <c r="I146" s="180"/>
    </row>
    <row r="147" spans="1:11" ht="25.5" customHeight="1">
      <c r="A147" s="50" t="s">
        <v>124</v>
      </c>
      <c r="B147" s="180"/>
      <c r="C147" s="180"/>
      <c r="D147" s="180"/>
      <c r="E147" s="180"/>
      <c r="F147" s="180"/>
      <c r="G147" s="180"/>
      <c r="H147" s="180"/>
      <c r="I147" s="183"/>
      <c r="K147" s="5"/>
    </row>
    <row r="148" spans="1:6" ht="30.75" customHeight="1">
      <c r="A148" s="202" t="s">
        <v>264</v>
      </c>
      <c r="B148" s="202"/>
      <c r="C148" s="202"/>
      <c r="D148" s="202"/>
      <c r="E148" s="5"/>
      <c r="F148" s="90"/>
    </row>
    <row r="149" spans="1:5" ht="17.25" customHeight="1">
      <c r="A149" s="40" t="s">
        <v>93</v>
      </c>
      <c r="B149" s="41">
        <v>2023</v>
      </c>
      <c r="C149" s="23"/>
      <c r="D149" s="22">
        <v>2022</v>
      </c>
      <c r="E149" s="5"/>
    </row>
    <row r="150" spans="1:7" ht="28.5" customHeight="1">
      <c r="A150" s="193" t="s">
        <v>270</v>
      </c>
      <c r="B150" s="5">
        <v>9856566.68</v>
      </c>
      <c r="C150" s="42"/>
      <c r="D150" s="26">
        <v>9856566.68</v>
      </c>
      <c r="E150" s="5"/>
      <c r="G150" s="5"/>
    </row>
    <row r="151" spans="1:8" ht="15.75" customHeight="1" thickBot="1">
      <c r="A151" s="43" t="s">
        <v>94</v>
      </c>
      <c r="B151" s="5">
        <f>B150</f>
        <v>9856566.68</v>
      </c>
      <c r="C151" s="30"/>
      <c r="D151" s="44">
        <f>D150</f>
        <v>9856566.68</v>
      </c>
      <c r="E151" s="5"/>
      <c r="G151" s="5"/>
      <c r="H151" s="5"/>
    </row>
    <row r="152" spans="1:8" ht="15" customHeight="1" thickTop="1">
      <c r="A152" s="74" t="s">
        <v>99</v>
      </c>
      <c r="B152" s="45">
        <v>-8582922.11</v>
      </c>
      <c r="C152" s="30"/>
      <c r="D152" s="45">
        <v>-7754437.91</v>
      </c>
      <c r="E152" s="5"/>
      <c r="G152" s="5"/>
      <c r="H152" s="5"/>
    </row>
    <row r="153" spans="1:8" ht="15.75" customHeight="1" thickBot="1">
      <c r="A153" s="17" t="s">
        <v>95</v>
      </c>
      <c r="B153" s="27">
        <f>SUM(B151:B152)</f>
        <v>1273644.5700000003</v>
      </c>
      <c r="C153" s="30"/>
      <c r="D153" s="27">
        <f>SUM(D151:D152)</f>
        <v>2102128.7699999996</v>
      </c>
      <c r="E153" s="5"/>
      <c r="F153" s="4"/>
      <c r="G153" s="5"/>
      <c r="H153" s="5"/>
    </row>
    <row r="154" spans="1:8" ht="21.75" customHeight="1" thickTop="1">
      <c r="A154" s="16" t="s">
        <v>118</v>
      </c>
      <c r="B154" s="39"/>
      <c r="C154" s="18"/>
      <c r="D154" s="46"/>
      <c r="H154" s="4"/>
    </row>
    <row r="155" spans="1:7" ht="12.75">
      <c r="A155" s="17" t="s">
        <v>213</v>
      </c>
      <c r="B155" s="39"/>
      <c r="C155" s="18"/>
      <c r="D155" s="47"/>
      <c r="G155" s="4"/>
    </row>
    <row r="156" spans="1:4" s="1" customFormat="1" ht="21.75" customHeight="1">
      <c r="A156" s="201" t="s">
        <v>219</v>
      </c>
      <c r="B156" s="201"/>
      <c r="C156" s="201"/>
      <c r="D156" s="201"/>
    </row>
    <row r="157" spans="1:4" ht="12.75">
      <c r="A157" s="40" t="s">
        <v>28</v>
      </c>
      <c r="B157" s="22">
        <v>2023</v>
      </c>
      <c r="C157" s="23"/>
      <c r="D157" s="22">
        <v>2022</v>
      </c>
    </row>
    <row r="158" spans="1:6" ht="12.75">
      <c r="A158" s="133" t="s">
        <v>84</v>
      </c>
      <c r="B158" s="5">
        <v>5000</v>
      </c>
      <c r="C158" s="20"/>
      <c r="D158" s="26">
        <v>5000</v>
      </c>
      <c r="F158" s="10"/>
    </row>
    <row r="159" spans="1:6" ht="12.75">
      <c r="A159" s="133" t="s">
        <v>215</v>
      </c>
      <c r="B159" s="5">
        <v>36000</v>
      </c>
      <c r="C159" s="20"/>
      <c r="D159" s="26">
        <v>36000</v>
      </c>
      <c r="F159" s="10"/>
    </row>
    <row r="160" spans="1:6" ht="12.75">
      <c r="A160" s="133" t="s">
        <v>214</v>
      </c>
      <c r="B160" s="5">
        <v>82600</v>
      </c>
      <c r="C160" s="20"/>
      <c r="D160" s="26">
        <v>82600</v>
      </c>
      <c r="F160" s="10"/>
    </row>
    <row r="161" spans="1:6" ht="12.75">
      <c r="A161" s="133" t="s">
        <v>271</v>
      </c>
      <c r="B161" s="5">
        <v>53000</v>
      </c>
      <c r="C161" s="20"/>
      <c r="D161" s="26">
        <v>53000</v>
      </c>
      <c r="F161" s="10"/>
    </row>
    <row r="162" spans="1:7" ht="13.5" thickBot="1">
      <c r="A162" s="17" t="s">
        <v>265</v>
      </c>
      <c r="B162" s="101">
        <f>SUM(B158:B161)</f>
        <v>176600</v>
      </c>
      <c r="C162" s="30"/>
      <c r="D162" s="48">
        <f>SUM(D158:D161)</f>
        <v>176600</v>
      </c>
      <c r="G162" s="4"/>
    </row>
    <row r="163" spans="1:4" ht="13.5" thickTop="1">
      <c r="A163" s="17"/>
      <c r="B163" s="71"/>
      <c r="C163" s="30"/>
      <c r="D163" s="20"/>
    </row>
    <row r="164" spans="1:4" ht="12.75">
      <c r="A164" s="50" t="s">
        <v>44</v>
      </c>
      <c r="B164" s="39"/>
      <c r="C164" s="20"/>
      <c r="D164" s="20"/>
    </row>
    <row r="165" spans="1:6" ht="12.75">
      <c r="A165" s="50" t="s">
        <v>254</v>
      </c>
      <c r="B165" s="39"/>
      <c r="C165" s="20"/>
      <c r="D165" s="20"/>
      <c r="F165" s="26"/>
    </row>
    <row r="166" spans="1:4" s="1" customFormat="1" ht="30" customHeight="1">
      <c r="A166" s="201" t="s">
        <v>263</v>
      </c>
      <c r="B166" s="201"/>
      <c r="C166" s="201"/>
      <c r="D166" s="201"/>
    </row>
    <row r="167" spans="1:5" ht="15" customHeight="1">
      <c r="A167" s="21" t="s">
        <v>80</v>
      </c>
      <c r="B167" s="22">
        <v>2023</v>
      </c>
      <c r="C167" s="23"/>
      <c r="D167" s="23">
        <v>2022</v>
      </c>
      <c r="E167" s="81"/>
    </row>
    <row r="168" spans="1:7" s="117" customFormat="1" ht="13.5" customHeight="1">
      <c r="A168" s="112" t="s">
        <v>196</v>
      </c>
      <c r="B168" s="114"/>
      <c r="C168" s="115"/>
      <c r="D168" s="114"/>
      <c r="E168" s="82"/>
      <c r="F168" s="116"/>
      <c r="G168" s="129"/>
    </row>
    <row r="169" spans="1:6" s="117" customFormat="1" ht="13.5" customHeight="1">
      <c r="A169" s="158" t="s">
        <v>151</v>
      </c>
      <c r="B169" s="159">
        <v>0</v>
      </c>
      <c r="C169" s="129"/>
      <c r="D169" s="160">
        <v>116820</v>
      </c>
      <c r="E169" s="139"/>
      <c r="F169" s="140"/>
    </row>
    <row r="170" spans="1:6" s="117" customFormat="1" ht="13.5" customHeight="1">
      <c r="A170" s="161" t="s">
        <v>152</v>
      </c>
      <c r="B170" s="159">
        <v>0</v>
      </c>
      <c r="C170" s="129"/>
      <c r="D170" s="162">
        <v>3245</v>
      </c>
      <c r="E170" s="139"/>
      <c r="F170" s="140"/>
    </row>
    <row r="171" spans="1:6" s="117" customFormat="1" ht="13.5" customHeight="1">
      <c r="A171" s="161" t="s">
        <v>152</v>
      </c>
      <c r="B171" s="159">
        <v>0</v>
      </c>
      <c r="C171" s="129"/>
      <c r="D171" s="162">
        <v>10330.9</v>
      </c>
      <c r="E171" s="139"/>
      <c r="F171" s="140"/>
    </row>
    <row r="172" spans="1:6" s="117" customFormat="1" ht="13.5" customHeight="1">
      <c r="A172" s="161" t="s">
        <v>153</v>
      </c>
      <c r="B172" s="159">
        <v>27612</v>
      </c>
      <c r="C172" s="129"/>
      <c r="D172" s="163">
        <v>27612</v>
      </c>
      <c r="E172" s="139"/>
      <c r="F172" s="140"/>
    </row>
    <row r="173" spans="1:6" s="117" customFormat="1" ht="13.5" customHeight="1">
      <c r="A173" s="161" t="s">
        <v>153</v>
      </c>
      <c r="B173" s="159">
        <v>30421.87</v>
      </c>
      <c r="C173" s="129"/>
      <c r="D173" s="163">
        <v>30421.87</v>
      </c>
      <c r="E173" s="139"/>
      <c r="F173" s="140"/>
    </row>
    <row r="174" spans="1:6" s="117" customFormat="1" ht="13.5" customHeight="1">
      <c r="A174" s="161" t="s">
        <v>154</v>
      </c>
      <c r="B174" s="159">
        <v>0</v>
      </c>
      <c r="C174" s="129"/>
      <c r="D174" s="163">
        <v>15517</v>
      </c>
      <c r="E174" s="139"/>
      <c r="F174" s="140"/>
    </row>
    <row r="175" spans="1:6" s="117" customFormat="1" ht="13.5" customHeight="1">
      <c r="A175" s="161" t="s">
        <v>154</v>
      </c>
      <c r="B175" s="159">
        <v>0</v>
      </c>
      <c r="C175" s="129"/>
      <c r="D175" s="163">
        <v>15517</v>
      </c>
      <c r="E175" s="139"/>
      <c r="F175" s="140"/>
    </row>
    <row r="176" spans="1:6" s="117" customFormat="1" ht="13.5" customHeight="1">
      <c r="A176" s="161" t="s">
        <v>224</v>
      </c>
      <c r="B176" s="159">
        <v>3129.5</v>
      </c>
      <c r="C176" s="129"/>
      <c r="D176" s="163">
        <v>0</v>
      </c>
      <c r="E176" s="139"/>
      <c r="F176" s="140"/>
    </row>
    <row r="177" spans="1:6" s="117" customFormat="1" ht="13.5" customHeight="1">
      <c r="A177" s="161" t="s">
        <v>154</v>
      </c>
      <c r="B177" s="159">
        <v>0</v>
      </c>
      <c r="C177" s="129"/>
      <c r="D177" s="163">
        <v>28676.95</v>
      </c>
      <c r="E177" s="139"/>
      <c r="F177" s="140"/>
    </row>
    <row r="178" spans="1:6" s="117" customFormat="1" ht="13.5" customHeight="1">
      <c r="A178" s="161" t="s">
        <v>154</v>
      </c>
      <c r="B178" s="159">
        <v>0</v>
      </c>
      <c r="C178" s="129"/>
      <c r="D178" s="163">
        <v>24367</v>
      </c>
      <c r="E178" s="139"/>
      <c r="F178" s="140"/>
    </row>
    <row r="179" spans="1:6" s="117" customFormat="1" ht="13.5" customHeight="1">
      <c r="A179" s="161" t="s">
        <v>155</v>
      </c>
      <c r="B179" s="159">
        <v>0</v>
      </c>
      <c r="C179" s="129"/>
      <c r="D179" s="163">
        <v>50150</v>
      </c>
      <c r="E179" s="139"/>
      <c r="F179" s="140"/>
    </row>
    <row r="180" spans="1:6" s="117" customFormat="1" ht="13.5" customHeight="1">
      <c r="A180" s="164" t="s">
        <v>156</v>
      </c>
      <c r="B180" s="159">
        <v>61625.5</v>
      </c>
      <c r="C180" s="129"/>
      <c r="D180" s="160">
        <v>61625.5</v>
      </c>
      <c r="E180" s="139"/>
      <c r="F180" s="140"/>
    </row>
    <row r="181" spans="1:6" s="117" customFormat="1" ht="13.5" customHeight="1">
      <c r="A181" s="161" t="s">
        <v>154</v>
      </c>
      <c r="B181" s="159">
        <v>0</v>
      </c>
      <c r="C181" s="129"/>
      <c r="D181" s="162">
        <v>23301.46</v>
      </c>
      <c r="E181" s="139"/>
      <c r="F181" s="140"/>
    </row>
    <row r="182" spans="1:6" s="117" customFormat="1" ht="13.5" customHeight="1">
      <c r="A182" s="161" t="s">
        <v>153</v>
      </c>
      <c r="B182" s="159">
        <v>52864</v>
      </c>
      <c r="C182" s="129"/>
      <c r="D182" s="162">
        <v>52864</v>
      </c>
      <c r="E182" s="139"/>
      <c r="F182" s="140"/>
    </row>
    <row r="183" spans="1:6" s="117" customFormat="1" ht="13.5" customHeight="1">
      <c r="A183" s="161" t="s">
        <v>157</v>
      </c>
      <c r="B183" s="159">
        <v>103772.49</v>
      </c>
      <c r="C183" s="129"/>
      <c r="D183" s="162">
        <v>139489.7</v>
      </c>
      <c r="E183" s="139"/>
      <c r="F183" s="140"/>
    </row>
    <row r="184" spans="1:6" s="117" customFormat="1" ht="13.5" customHeight="1">
      <c r="A184" s="161" t="s">
        <v>158</v>
      </c>
      <c r="B184" s="159">
        <v>0</v>
      </c>
      <c r="C184" s="129"/>
      <c r="D184" s="162">
        <v>4130</v>
      </c>
      <c r="E184" s="139"/>
      <c r="F184" s="140"/>
    </row>
    <row r="185" spans="1:6" s="117" customFormat="1" ht="13.5" customHeight="1">
      <c r="A185" s="161" t="s">
        <v>159</v>
      </c>
      <c r="B185" s="159">
        <v>52156</v>
      </c>
      <c r="C185" s="129"/>
      <c r="D185" s="162">
        <v>27000</v>
      </c>
      <c r="E185" s="139"/>
      <c r="F185" s="140"/>
    </row>
    <row r="186" spans="1:6" s="117" customFormat="1" ht="13.5" customHeight="1">
      <c r="A186" s="161" t="s">
        <v>160</v>
      </c>
      <c r="B186" s="159">
        <v>0</v>
      </c>
      <c r="C186" s="129"/>
      <c r="D186" s="162">
        <v>104883.42</v>
      </c>
      <c r="E186" s="139"/>
      <c r="F186" s="140"/>
    </row>
    <row r="187" spans="1:6" s="117" customFormat="1" ht="13.5" customHeight="1">
      <c r="A187" s="161" t="s">
        <v>159</v>
      </c>
      <c r="B187" s="159">
        <v>32332</v>
      </c>
      <c r="C187" s="129"/>
      <c r="D187" s="162">
        <v>32400</v>
      </c>
      <c r="E187" s="139"/>
      <c r="F187" s="140"/>
    </row>
    <row r="188" spans="1:6" s="117" customFormat="1" ht="13.5" customHeight="1">
      <c r="A188" s="161" t="s">
        <v>159</v>
      </c>
      <c r="B188" s="159">
        <v>23836</v>
      </c>
      <c r="C188" s="129"/>
      <c r="D188" s="162">
        <v>23100</v>
      </c>
      <c r="E188" s="139"/>
      <c r="F188" s="140"/>
    </row>
    <row r="189" spans="1:6" s="117" customFormat="1" ht="13.5" customHeight="1">
      <c r="A189" s="161" t="s">
        <v>159</v>
      </c>
      <c r="B189" s="159">
        <v>0</v>
      </c>
      <c r="C189" s="129"/>
      <c r="D189" s="162">
        <v>6300</v>
      </c>
      <c r="E189" s="139"/>
      <c r="F189" s="140"/>
    </row>
    <row r="190" spans="1:6" s="117" customFormat="1" ht="13.5" customHeight="1">
      <c r="A190" s="161" t="s">
        <v>225</v>
      </c>
      <c r="B190" s="159">
        <v>28710.46</v>
      </c>
      <c r="C190" s="129"/>
      <c r="D190" s="162">
        <v>0</v>
      </c>
      <c r="E190" s="139"/>
      <c r="F190" s="140"/>
    </row>
    <row r="191" spans="1:6" s="117" customFormat="1" ht="13.5" customHeight="1">
      <c r="A191" s="161" t="s">
        <v>161</v>
      </c>
      <c r="B191" s="159">
        <v>0</v>
      </c>
      <c r="C191" s="129"/>
      <c r="D191" s="162">
        <v>81774.24</v>
      </c>
      <c r="E191" s="141"/>
      <c r="F191" s="140"/>
    </row>
    <row r="192" spans="1:6" s="117" customFormat="1" ht="13.5" customHeight="1">
      <c r="A192" s="161" t="s">
        <v>159</v>
      </c>
      <c r="B192" s="159">
        <v>0</v>
      </c>
      <c r="C192" s="129"/>
      <c r="D192" s="162">
        <v>28500</v>
      </c>
      <c r="E192" s="141"/>
      <c r="F192" s="140"/>
    </row>
    <row r="193" spans="1:6" s="117" customFormat="1" ht="13.5" customHeight="1">
      <c r="A193" s="161" t="s">
        <v>162</v>
      </c>
      <c r="B193" s="159">
        <v>15735.3</v>
      </c>
      <c r="C193" s="129"/>
      <c r="D193" s="162">
        <v>15735.3</v>
      </c>
      <c r="E193" s="141"/>
      <c r="F193" s="140"/>
    </row>
    <row r="194" spans="1:6" s="117" customFormat="1" ht="13.5" customHeight="1">
      <c r="A194" s="161" t="s">
        <v>163</v>
      </c>
      <c r="B194" s="159">
        <v>33630</v>
      </c>
      <c r="C194" s="129"/>
      <c r="D194" s="162">
        <v>33630</v>
      </c>
      <c r="E194" s="141"/>
      <c r="F194" s="140"/>
    </row>
    <row r="195" spans="1:6" s="117" customFormat="1" ht="13.5" customHeight="1">
      <c r="A195" s="161" t="s">
        <v>164</v>
      </c>
      <c r="B195" s="159">
        <v>88083.04</v>
      </c>
      <c r="C195" s="129"/>
      <c r="D195" s="162">
        <v>5141.18</v>
      </c>
      <c r="E195" s="141"/>
      <c r="F195" s="140"/>
    </row>
    <row r="196" spans="1:6" s="117" customFormat="1" ht="13.5" customHeight="1">
      <c r="A196" s="161" t="s">
        <v>164</v>
      </c>
      <c r="B196" s="159">
        <v>18568.43</v>
      </c>
      <c r="C196" s="129"/>
      <c r="D196" s="162">
        <v>19323.34</v>
      </c>
      <c r="E196" s="141"/>
      <c r="F196" s="140"/>
    </row>
    <row r="197" spans="1:6" s="117" customFormat="1" ht="13.5" customHeight="1">
      <c r="A197" s="161" t="s">
        <v>164</v>
      </c>
      <c r="B197" s="159">
        <v>352398.67</v>
      </c>
      <c r="C197" s="129"/>
      <c r="D197" s="162">
        <v>33164.83</v>
      </c>
      <c r="E197" s="141"/>
      <c r="F197" s="140"/>
    </row>
    <row r="198" spans="1:6" s="117" customFormat="1" ht="13.5" customHeight="1">
      <c r="A198" s="161" t="s">
        <v>164</v>
      </c>
      <c r="B198" s="159">
        <v>28994</v>
      </c>
      <c r="C198" s="129"/>
      <c r="D198" s="162">
        <v>24711.65</v>
      </c>
      <c r="E198" s="141"/>
      <c r="F198" s="140"/>
    </row>
    <row r="199" spans="1:6" s="117" customFormat="1" ht="13.5" customHeight="1">
      <c r="A199" s="161" t="s">
        <v>164</v>
      </c>
      <c r="B199" s="159">
        <v>0</v>
      </c>
      <c r="C199" s="129"/>
      <c r="D199" s="162">
        <v>15352.54</v>
      </c>
      <c r="E199" s="141"/>
      <c r="F199" s="140"/>
    </row>
    <row r="200" spans="1:6" s="117" customFormat="1" ht="13.5" customHeight="1">
      <c r="A200" s="161" t="s">
        <v>226</v>
      </c>
      <c r="B200" s="159">
        <v>8749.16</v>
      </c>
      <c r="C200" s="129"/>
      <c r="D200" s="162">
        <v>0</v>
      </c>
      <c r="E200" s="141"/>
      <c r="F200" s="140"/>
    </row>
    <row r="201" spans="1:6" s="117" customFormat="1" ht="13.5" customHeight="1">
      <c r="A201" s="161" t="s">
        <v>226</v>
      </c>
      <c r="B201" s="159">
        <v>4374.58</v>
      </c>
      <c r="C201" s="129"/>
      <c r="D201" s="162">
        <v>0</v>
      </c>
      <c r="E201" s="141"/>
      <c r="F201" s="140"/>
    </row>
    <row r="202" spans="1:6" s="117" customFormat="1" ht="13.5" customHeight="1">
      <c r="A202" s="161" t="s">
        <v>226</v>
      </c>
      <c r="B202" s="159">
        <v>8749.16</v>
      </c>
      <c r="C202" s="129"/>
      <c r="D202" s="162">
        <v>0</v>
      </c>
      <c r="E202" s="142"/>
      <c r="F202" s="140"/>
    </row>
    <row r="203" spans="1:6" s="117" customFormat="1" ht="13.5" customHeight="1">
      <c r="A203" s="161" t="s">
        <v>226</v>
      </c>
      <c r="B203" s="159">
        <v>8749.16</v>
      </c>
      <c r="C203" s="129"/>
      <c r="D203" s="162">
        <v>0</v>
      </c>
      <c r="E203" s="141"/>
      <c r="F203" s="140"/>
    </row>
    <row r="204" spans="1:6" s="117" customFormat="1" ht="13.5" customHeight="1">
      <c r="A204" s="161" t="s">
        <v>226</v>
      </c>
      <c r="B204" s="159">
        <v>8749.16</v>
      </c>
      <c r="C204" s="129"/>
      <c r="D204" s="162">
        <v>0</v>
      </c>
      <c r="E204" s="141"/>
      <c r="F204" s="140"/>
    </row>
    <row r="205" spans="1:6" s="117" customFormat="1" ht="13.5" customHeight="1">
      <c r="A205" s="161" t="s">
        <v>226</v>
      </c>
      <c r="B205" s="159">
        <v>8749.16</v>
      </c>
      <c r="C205" s="129"/>
      <c r="D205" s="162">
        <v>0</v>
      </c>
      <c r="E205" s="141"/>
      <c r="F205" s="140"/>
    </row>
    <row r="206" spans="1:6" s="117" customFormat="1" ht="13.5" customHeight="1">
      <c r="A206" s="161" t="s">
        <v>226</v>
      </c>
      <c r="B206" s="159">
        <v>8749.16</v>
      </c>
      <c r="C206" s="129"/>
      <c r="D206" s="162">
        <v>0</v>
      </c>
      <c r="E206" s="141"/>
      <c r="F206" s="140"/>
    </row>
    <row r="207" spans="1:6" s="117" customFormat="1" ht="13.5" customHeight="1">
      <c r="A207" s="161" t="s">
        <v>226</v>
      </c>
      <c r="B207" s="159">
        <v>8749.16</v>
      </c>
      <c r="C207" s="129"/>
      <c r="D207" s="162">
        <v>0</v>
      </c>
      <c r="E207" s="141"/>
      <c r="F207" s="140"/>
    </row>
    <row r="208" spans="1:6" s="117" customFormat="1" ht="13.5" customHeight="1">
      <c r="A208" s="161" t="s">
        <v>226</v>
      </c>
      <c r="B208" s="159">
        <v>4374.58</v>
      </c>
      <c r="C208" s="129"/>
      <c r="D208" s="144"/>
      <c r="E208" s="141"/>
      <c r="F208" s="140"/>
    </row>
    <row r="209" spans="1:6" s="117" customFormat="1" ht="13.5" customHeight="1">
      <c r="A209" s="161" t="s">
        <v>164</v>
      </c>
      <c r="B209" s="159">
        <v>0</v>
      </c>
      <c r="C209" s="129"/>
      <c r="D209" s="162">
        <v>5039.94</v>
      </c>
      <c r="E209" s="141"/>
      <c r="F209" s="140"/>
    </row>
    <row r="210" spans="1:6" s="117" customFormat="1" ht="13.5" customHeight="1">
      <c r="A210" s="161" t="s">
        <v>164</v>
      </c>
      <c r="B210" s="159">
        <v>0</v>
      </c>
      <c r="C210" s="129"/>
      <c r="D210" s="162">
        <v>5152.88</v>
      </c>
      <c r="E210" s="141"/>
      <c r="F210" s="140"/>
    </row>
    <row r="211" spans="1:6" s="117" customFormat="1" ht="13.5" customHeight="1">
      <c r="A211" s="161" t="s">
        <v>164</v>
      </c>
      <c r="B211" s="159">
        <v>0</v>
      </c>
      <c r="C211" s="129"/>
      <c r="D211" s="162">
        <v>5065.11</v>
      </c>
      <c r="E211" s="141"/>
      <c r="F211" s="140"/>
    </row>
    <row r="212" spans="1:6" s="117" customFormat="1" ht="13.5" customHeight="1">
      <c r="A212" s="161" t="s">
        <v>164</v>
      </c>
      <c r="B212" s="159">
        <v>0</v>
      </c>
      <c r="C212" s="129"/>
      <c r="D212" s="162">
        <v>5085.14</v>
      </c>
      <c r="E212" s="141"/>
      <c r="F212" s="140"/>
    </row>
    <row r="213" spans="1:6" s="117" customFormat="1" ht="13.5" customHeight="1">
      <c r="A213" s="161" t="s">
        <v>165</v>
      </c>
      <c r="B213" s="159">
        <v>77880</v>
      </c>
      <c r="C213" s="129"/>
      <c r="D213" s="162">
        <v>77880</v>
      </c>
      <c r="E213" s="141"/>
      <c r="F213" s="140"/>
    </row>
    <row r="214" spans="1:6" s="117" customFormat="1" ht="13.5" customHeight="1">
      <c r="A214" s="161" t="s">
        <v>166</v>
      </c>
      <c r="B214" s="159">
        <v>0</v>
      </c>
      <c r="C214" s="129"/>
      <c r="D214" s="162">
        <v>56952.35</v>
      </c>
      <c r="E214" s="141"/>
      <c r="F214" s="140"/>
    </row>
    <row r="215" spans="1:6" s="117" customFormat="1" ht="13.5" customHeight="1">
      <c r="A215" s="161" t="s">
        <v>167</v>
      </c>
      <c r="B215" s="159">
        <v>0</v>
      </c>
      <c r="C215" s="129"/>
      <c r="D215" s="162">
        <v>105909.39</v>
      </c>
      <c r="E215" s="141"/>
      <c r="F215" s="140"/>
    </row>
    <row r="216" spans="1:6" s="117" customFormat="1" ht="13.5" customHeight="1">
      <c r="A216" s="161" t="s">
        <v>168</v>
      </c>
      <c r="B216" s="159">
        <v>38940</v>
      </c>
      <c r="C216" s="129"/>
      <c r="D216" s="162">
        <v>38940</v>
      </c>
      <c r="E216" s="141"/>
      <c r="F216" s="140"/>
    </row>
    <row r="217" spans="1:6" s="117" customFormat="1" ht="13.5" customHeight="1">
      <c r="A217" s="161" t="s">
        <v>168</v>
      </c>
      <c r="B217" s="159">
        <v>38940</v>
      </c>
      <c r="C217" s="129"/>
      <c r="D217" s="162">
        <v>38940</v>
      </c>
      <c r="E217" s="141"/>
      <c r="F217" s="140"/>
    </row>
    <row r="218" spans="1:6" s="117" customFormat="1" ht="13.5" customHeight="1">
      <c r="A218" s="161" t="s">
        <v>169</v>
      </c>
      <c r="B218" s="159">
        <v>0</v>
      </c>
      <c r="C218" s="129"/>
      <c r="D218" s="162">
        <v>163406.4</v>
      </c>
      <c r="E218" s="141"/>
      <c r="F218" s="140"/>
    </row>
    <row r="219" spans="1:6" s="117" customFormat="1" ht="13.5" customHeight="1">
      <c r="A219" s="161" t="s">
        <v>170</v>
      </c>
      <c r="B219" s="159">
        <v>0</v>
      </c>
      <c r="C219" s="129"/>
      <c r="D219" s="162">
        <v>25370</v>
      </c>
      <c r="E219" s="141"/>
      <c r="F219" s="140"/>
    </row>
    <row r="220" spans="1:6" s="117" customFormat="1" ht="13.5" customHeight="1">
      <c r="A220" s="161" t="s">
        <v>227</v>
      </c>
      <c r="B220" s="159">
        <v>180000</v>
      </c>
      <c r="C220" s="129"/>
      <c r="D220" s="162">
        <v>0</v>
      </c>
      <c r="E220" s="141"/>
      <c r="F220" s="140"/>
    </row>
    <row r="221" spans="1:6" s="117" customFormat="1" ht="13.5" customHeight="1">
      <c r="A221" s="161" t="s">
        <v>170</v>
      </c>
      <c r="B221" s="159">
        <v>0</v>
      </c>
      <c r="C221" s="129"/>
      <c r="D221" s="162">
        <v>33040</v>
      </c>
      <c r="E221" s="141"/>
      <c r="F221" s="140"/>
    </row>
    <row r="222" spans="1:6" s="117" customFormat="1" ht="13.5" customHeight="1">
      <c r="A222" s="161" t="s">
        <v>228</v>
      </c>
      <c r="B222" s="159">
        <v>32943.24</v>
      </c>
      <c r="C222" s="129"/>
      <c r="D222" s="162">
        <v>0</v>
      </c>
      <c r="E222" s="141"/>
      <c r="F222" s="140"/>
    </row>
    <row r="223" spans="1:6" s="117" customFormat="1" ht="13.5" customHeight="1">
      <c r="A223" s="161" t="s">
        <v>170</v>
      </c>
      <c r="B223" s="159">
        <v>0</v>
      </c>
      <c r="C223" s="129"/>
      <c r="D223" s="162">
        <v>45612.9</v>
      </c>
      <c r="E223" s="141"/>
      <c r="F223" s="140"/>
    </row>
    <row r="224" spans="1:6" s="117" customFormat="1" ht="13.5" customHeight="1">
      <c r="A224" s="161" t="s">
        <v>170</v>
      </c>
      <c r="B224" s="159">
        <v>0</v>
      </c>
      <c r="C224" s="129"/>
      <c r="D224" s="162">
        <v>43601</v>
      </c>
      <c r="E224" s="141"/>
      <c r="F224" s="140"/>
    </row>
    <row r="225" spans="1:6" s="117" customFormat="1" ht="13.5" customHeight="1">
      <c r="A225" s="161" t="s">
        <v>229</v>
      </c>
      <c r="B225" s="159">
        <f>31853.94+512.22</f>
        <v>32366.16</v>
      </c>
      <c r="C225" s="129"/>
      <c r="D225" s="162">
        <v>0</v>
      </c>
      <c r="E225" s="141"/>
      <c r="F225" s="140"/>
    </row>
    <row r="226" spans="1:6" s="117" customFormat="1" ht="13.5" customHeight="1">
      <c r="A226" s="161" t="s">
        <v>170</v>
      </c>
      <c r="B226" s="159">
        <v>0</v>
      </c>
      <c r="C226" s="129"/>
      <c r="D226" s="162">
        <v>23375.8</v>
      </c>
      <c r="E226" s="141"/>
      <c r="F226" s="140"/>
    </row>
    <row r="227" spans="1:6" s="117" customFormat="1" ht="13.5" customHeight="1">
      <c r="A227" s="161" t="s">
        <v>230</v>
      </c>
      <c r="B227" s="159">
        <v>111921.26</v>
      </c>
      <c r="C227" s="129"/>
      <c r="D227" s="162">
        <v>0</v>
      </c>
      <c r="E227" s="141"/>
      <c r="F227" s="140"/>
    </row>
    <row r="228" spans="1:6" s="117" customFormat="1" ht="13.5" customHeight="1">
      <c r="A228" s="161" t="s">
        <v>230</v>
      </c>
      <c r="B228" s="159">
        <v>334197.2</v>
      </c>
      <c r="C228" s="129"/>
      <c r="D228" s="162"/>
      <c r="E228" s="141"/>
      <c r="F228" s="140"/>
    </row>
    <row r="229" spans="1:6" s="117" customFormat="1" ht="13.5" customHeight="1">
      <c r="A229" s="161" t="s">
        <v>231</v>
      </c>
      <c r="B229" s="159">
        <v>126709.97</v>
      </c>
      <c r="C229" s="129"/>
      <c r="D229" s="162">
        <v>0</v>
      </c>
      <c r="E229" s="141"/>
      <c r="F229" s="140"/>
    </row>
    <row r="230" spans="1:6" s="117" customFormat="1" ht="13.5" customHeight="1">
      <c r="A230" s="161" t="s">
        <v>232</v>
      </c>
      <c r="B230" s="159">
        <v>118000</v>
      </c>
      <c r="C230" s="129"/>
      <c r="D230" s="162">
        <v>0</v>
      </c>
      <c r="E230" s="141"/>
      <c r="F230" s="140"/>
    </row>
    <row r="231" spans="1:6" s="117" customFormat="1" ht="13.5" customHeight="1">
      <c r="A231" s="161" t="s">
        <v>233</v>
      </c>
      <c r="B231" s="159">
        <v>75000</v>
      </c>
      <c r="C231" s="129"/>
      <c r="D231" s="162">
        <v>0</v>
      </c>
      <c r="E231" s="141"/>
      <c r="F231" s="140"/>
    </row>
    <row r="232" spans="1:6" s="117" customFormat="1" ht="13.5" customHeight="1">
      <c r="A232" s="161" t="s">
        <v>234</v>
      </c>
      <c r="B232" s="159">
        <v>42264.06</v>
      </c>
      <c r="C232" s="129"/>
      <c r="D232" s="162">
        <v>0</v>
      </c>
      <c r="E232" s="141"/>
      <c r="F232" s="140"/>
    </row>
    <row r="233" spans="1:6" s="117" customFormat="1" ht="13.5" customHeight="1">
      <c r="A233" s="161" t="s">
        <v>235</v>
      </c>
      <c r="B233" s="159">
        <v>125080</v>
      </c>
      <c r="C233" s="129"/>
      <c r="D233" s="162">
        <v>0</v>
      </c>
      <c r="E233" s="141"/>
      <c r="F233" s="140"/>
    </row>
    <row r="234" spans="1:6" s="117" customFormat="1" ht="13.5" customHeight="1">
      <c r="A234" s="161" t="s">
        <v>170</v>
      </c>
      <c r="B234" s="159">
        <v>0</v>
      </c>
      <c r="C234" s="129"/>
      <c r="D234" s="162">
        <v>60309.8</v>
      </c>
      <c r="E234" s="141"/>
      <c r="F234" s="140"/>
    </row>
    <row r="235" spans="1:6" s="117" customFormat="1" ht="13.5" customHeight="1">
      <c r="A235" s="161" t="s">
        <v>170</v>
      </c>
      <c r="B235" s="159">
        <v>0</v>
      </c>
      <c r="C235" s="129"/>
      <c r="D235" s="162">
        <v>28679.9</v>
      </c>
      <c r="E235" s="141"/>
      <c r="F235" s="140"/>
    </row>
    <row r="236" spans="1:6" s="117" customFormat="1" ht="13.5" customHeight="1">
      <c r="A236" s="161" t="s">
        <v>170</v>
      </c>
      <c r="B236" s="159">
        <v>0</v>
      </c>
      <c r="C236" s="129"/>
      <c r="D236" s="162">
        <v>82399.4</v>
      </c>
      <c r="E236" s="141"/>
      <c r="F236" s="140"/>
    </row>
    <row r="237" spans="1:6" s="117" customFormat="1" ht="13.5" customHeight="1">
      <c r="A237" s="161" t="s">
        <v>170</v>
      </c>
      <c r="B237" s="159">
        <v>0</v>
      </c>
      <c r="C237" s="129"/>
      <c r="D237" s="162">
        <v>21701.38</v>
      </c>
      <c r="E237" s="141"/>
      <c r="F237" s="140"/>
    </row>
    <row r="238" spans="1:6" s="117" customFormat="1" ht="13.5" customHeight="1">
      <c r="A238" s="161" t="s">
        <v>171</v>
      </c>
      <c r="B238" s="159">
        <v>0</v>
      </c>
      <c r="C238" s="129"/>
      <c r="D238" s="162">
        <v>2600</v>
      </c>
      <c r="E238" s="141"/>
      <c r="F238" s="140"/>
    </row>
    <row r="239" spans="1:6" s="117" customFormat="1" ht="13.5" customHeight="1">
      <c r="A239" s="161" t="s">
        <v>171</v>
      </c>
      <c r="B239" s="159">
        <v>0</v>
      </c>
      <c r="C239" s="129"/>
      <c r="D239" s="162">
        <v>2958</v>
      </c>
      <c r="E239" s="141"/>
      <c r="F239" s="140"/>
    </row>
    <row r="240" spans="1:6" s="117" customFormat="1" ht="13.5" customHeight="1">
      <c r="A240" s="161" t="s">
        <v>236</v>
      </c>
      <c r="B240" s="159">
        <v>34820.53</v>
      </c>
      <c r="C240" s="129"/>
      <c r="D240" s="162">
        <v>0</v>
      </c>
      <c r="E240" s="141"/>
      <c r="F240" s="140"/>
    </row>
    <row r="241" spans="1:6" s="117" customFormat="1" ht="13.5" customHeight="1">
      <c r="A241" s="161" t="s">
        <v>237</v>
      </c>
      <c r="B241" s="159">
        <v>283200</v>
      </c>
      <c r="C241" s="129"/>
      <c r="D241" s="162">
        <v>0</v>
      </c>
      <c r="E241" s="141"/>
      <c r="F241" s="140"/>
    </row>
    <row r="242" spans="1:6" s="117" customFormat="1" ht="13.5" customHeight="1">
      <c r="A242" s="161" t="s">
        <v>238</v>
      </c>
      <c r="B242" s="159">
        <v>523195.48</v>
      </c>
      <c r="C242" s="129"/>
      <c r="D242" s="162">
        <v>0</v>
      </c>
      <c r="E242" s="141"/>
      <c r="F242" s="140"/>
    </row>
    <row r="243" spans="1:6" s="117" customFormat="1" ht="13.5" customHeight="1">
      <c r="A243" s="161" t="s">
        <v>239</v>
      </c>
      <c r="B243" s="159">
        <v>30000</v>
      </c>
      <c r="C243" s="129"/>
      <c r="D243" s="162">
        <v>0</v>
      </c>
      <c r="E243" s="141"/>
      <c r="F243" s="140"/>
    </row>
    <row r="244" spans="1:6" s="117" customFormat="1" ht="13.5" customHeight="1">
      <c r="A244" s="161" t="s">
        <v>240</v>
      </c>
      <c r="B244" s="159">
        <v>6631.01</v>
      </c>
      <c r="C244" s="129"/>
      <c r="D244" s="162"/>
      <c r="E244" s="141"/>
      <c r="F244" s="140"/>
    </row>
    <row r="245" spans="1:6" s="117" customFormat="1" ht="13.5" customHeight="1">
      <c r="A245" s="161" t="s">
        <v>240</v>
      </c>
      <c r="B245" s="159">
        <v>6454.01</v>
      </c>
      <c r="C245" s="129"/>
      <c r="D245" s="162">
        <v>0</v>
      </c>
      <c r="E245" s="141"/>
      <c r="F245" s="140"/>
    </row>
    <row r="246" spans="1:6" s="117" customFormat="1" ht="13.5" customHeight="1">
      <c r="A246" s="161" t="s">
        <v>240</v>
      </c>
      <c r="B246" s="159">
        <v>7412.48</v>
      </c>
      <c r="C246" s="129"/>
      <c r="D246" s="162">
        <v>0</v>
      </c>
      <c r="E246" s="141"/>
      <c r="F246" s="140"/>
    </row>
    <row r="247" spans="1:6" s="117" customFormat="1" ht="13.5" customHeight="1">
      <c r="A247" s="161" t="s">
        <v>241</v>
      </c>
      <c r="B247" s="159">
        <v>114192.14</v>
      </c>
      <c r="C247" s="129"/>
      <c r="D247" s="162">
        <v>0</v>
      </c>
      <c r="E247" s="141"/>
      <c r="F247" s="140"/>
    </row>
    <row r="248" spans="1:6" s="117" customFormat="1" ht="13.5" customHeight="1">
      <c r="A248" s="161" t="s">
        <v>242</v>
      </c>
      <c r="B248" s="159">
        <v>22500.24</v>
      </c>
      <c r="C248" s="129"/>
      <c r="D248" s="162"/>
      <c r="E248" s="141"/>
      <c r="F248" s="140"/>
    </row>
    <row r="249" spans="1:6" s="117" customFormat="1" ht="13.5" customHeight="1">
      <c r="A249" s="161" t="s">
        <v>171</v>
      </c>
      <c r="B249" s="159">
        <v>0</v>
      </c>
      <c r="C249" s="129"/>
      <c r="D249" s="162">
        <v>580</v>
      </c>
      <c r="E249" s="141"/>
      <c r="F249" s="140"/>
    </row>
    <row r="250" spans="1:6" s="117" customFormat="1" ht="13.5" customHeight="1">
      <c r="A250" s="161" t="s">
        <v>171</v>
      </c>
      <c r="B250" s="159">
        <v>0</v>
      </c>
      <c r="C250" s="129"/>
      <c r="D250" s="162">
        <v>1160</v>
      </c>
      <c r="E250" s="141"/>
      <c r="F250" s="140"/>
    </row>
    <row r="251" spans="1:6" s="117" customFormat="1" ht="13.5" customHeight="1">
      <c r="A251" s="161" t="s">
        <v>171</v>
      </c>
      <c r="B251" s="159">
        <v>0</v>
      </c>
      <c r="C251" s="129"/>
      <c r="D251" s="162">
        <v>1856</v>
      </c>
      <c r="E251" s="141"/>
      <c r="F251" s="140"/>
    </row>
    <row r="252" spans="1:6" s="117" customFormat="1" ht="13.5" customHeight="1">
      <c r="A252" s="161" t="s">
        <v>171</v>
      </c>
      <c r="B252" s="159">
        <v>0</v>
      </c>
      <c r="C252" s="129"/>
      <c r="D252" s="162">
        <v>1276</v>
      </c>
      <c r="E252" s="141"/>
      <c r="F252" s="140"/>
    </row>
    <row r="253" spans="1:6" s="117" customFormat="1" ht="13.5" customHeight="1">
      <c r="A253" s="161" t="s">
        <v>171</v>
      </c>
      <c r="B253" s="159">
        <v>0</v>
      </c>
      <c r="C253" s="129"/>
      <c r="D253" s="162">
        <v>2600</v>
      </c>
      <c r="E253" s="141"/>
      <c r="F253" s="140"/>
    </row>
    <row r="254" spans="1:6" s="117" customFormat="1" ht="13.5" customHeight="1">
      <c r="A254" s="161" t="s">
        <v>171</v>
      </c>
      <c r="B254" s="159">
        <v>0</v>
      </c>
      <c r="C254" s="129"/>
      <c r="D254" s="162">
        <v>2262</v>
      </c>
      <c r="E254" s="141"/>
      <c r="F254" s="140"/>
    </row>
    <row r="255" spans="1:6" s="117" customFormat="1" ht="13.5" customHeight="1">
      <c r="A255" s="161" t="s">
        <v>171</v>
      </c>
      <c r="B255" s="159">
        <v>0</v>
      </c>
      <c r="C255" s="129"/>
      <c r="D255" s="162">
        <v>1798</v>
      </c>
      <c r="E255" s="141"/>
      <c r="F255" s="140"/>
    </row>
    <row r="256" spans="1:6" s="117" customFormat="1" ht="13.5" customHeight="1">
      <c r="A256" s="161" t="s">
        <v>164</v>
      </c>
      <c r="B256" s="159">
        <v>0</v>
      </c>
      <c r="C256" s="129"/>
      <c r="D256" s="162">
        <v>80384.52</v>
      </c>
      <c r="E256" s="141"/>
      <c r="F256" s="140"/>
    </row>
    <row r="257" spans="1:6" s="117" customFormat="1" ht="13.5" customHeight="1">
      <c r="A257" s="161" t="s">
        <v>164</v>
      </c>
      <c r="B257" s="159">
        <v>0</v>
      </c>
      <c r="C257" s="129"/>
      <c r="D257" s="162">
        <v>344276.64</v>
      </c>
      <c r="E257" s="141"/>
      <c r="F257" s="140"/>
    </row>
    <row r="258" spans="1:6" s="117" customFormat="1" ht="13.5" customHeight="1">
      <c r="A258" s="161" t="s">
        <v>164</v>
      </c>
      <c r="B258" s="159">
        <v>0</v>
      </c>
      <c r="C258" s="129"/>
      <c r="D258" s="162">
        <v>30433.52</v>
      </c>
      <c r="E258" s="141"/>
      <c r="F258" s="140"/>
    </row>
    <row r="259" spans="1:6" s="117" customFormat="1" ht="13.5" customHeight="1">
      <c r="A259" s="161" t="s">
        <v>164</v>
      </c>
      <c r="B259" s="159">
        <v>0</v>
      </c>
      <c r="C259" s="129"/>
      <c r="D259" s="162">
        <v>18717.75</v>
      </c>
      <c r="E259" s="141"/>
      <c r="F259" s="140"/>
    </row>
    <row r="260" spans="1:6" s="117" customFormat="1" ht="13.5" customHeight="1">
      <c r="A260" s="161" t="s">
        <v>159</v>
      </c>
      <c r="B260" s="159">
        <v>0</v>
      </c>
      <c r="C260" s="129"/>
      <c r="D260" s="162">
        <v>24600</v>
      </c>
      <c r="E260" s="141"/>
      <c r="F260" s="140"/>
    </row>
    <row r="261" spans="1:6" s="117" customFormat="1" ht="13.5" customHeight="1">
      <c r="A261" s="161" t="s">
        <v>159</v>
      </c>
      <c r="B261" s="159">
        <v>0</v>
      </c>
      <c r="C261" s="129"/>
      <c r="D261" s="162">
        <v>27000</v>
      </c>
      <c r="E261" s="141"/>
      <c r="F261" s="140"/>
    </row>
    <row r="262" spans="1:6" s="117" customFormat="1" ht="13.5" customHeight="1">
      <c r="A262" s="161" t="s">
        <v>243</v>
      </c>
      <c r="B262" s="159">
        <v>29984.5</v>
      </c>
      <c r="C262" s="129"/>
      <c r="D262" s="162">
        <v>0</v>
      </c>
      <c r="E262" s="141"/>
      <c r="F262" s="140"/>
    </row>
    <row r="263" spans="1:6" s="117" customFormat="1" ht="13.5" customHeight="1">
      <c r="A263" s="161" t="s">
        <v>243</v>
      </c>
      <c r="B263" s="159">
        <v>18265.6</v>
      </c>
      <c r="C263" s="129"/>
      <c r="D263" s="162">
        <v>0</v>
      </c>
      <c r="E263" s="141"/>
      <c r="F263" s="140"/>
    </row>
    <row r="264" spans="1:6" s="117" customFormat="1" ht="13.5" customHeight="1">
      <c r="A264" s="161" t="s">
        <v>171</v>
      </c>
      <c r="B264" s="159">
        <v>0</v>
      </c>
      <c r="C264" s="129"/>
      <c r="D264" s="162">
        <v>1798</v>
      </c>
      <c r="E264" s="141"/>
      <c r="F264" s="140"/>
    </row>
    <row r="265" spans="1:6" s="117" customFormat="1" ht="13.5" customHeight="1">
      <c r="A265" s="161" t="s">
        <v>171</v>
      </c>
      <c r="B265" s="159">
        <v>0</v>
      </c>
      <c r="C265" s="129"/>
      <c r="D265" s="162">
        <v>1044</v>
      </c>
      <c r="E265" s="141"/>
      <c r="F265" s="140"/>
    </row>
    <row r="266" spans="1:6" s="117" customFormat="1" ht="13.5" customHeight="1">
      <c r="A266" s="161" t="s">
        <v>244</v>
      </c>
      <c r="B266" s="159">
        <v>37187.54</v>
      </c>
      <c r="C266" s="129"/>
      <c r="D266" s="162">
        <v>0</v>
      </c>
      <c r="E266" s="141"/>
      <c r="F266" s="140"/>
    </row>
    <row r="267" spans="1:6" s="117" customFormat="1" ht="13.5" customHeight="1">
      <c r="A267" s="161" t="s">
        <v>244</v>
      </c>
      <c r="B267" s="159">
        <v>37187.54</v>
      </c>
      <c r="C267" s="129"/>
      <c r="D267" s="162">
        <v>0</v>
      </c>
      <c r="E267" s="141"/>
      <c r="F267" s="140"/>
    </row>
    <row r="268" spans="1:6" s="117" customFormat="1" ht="13.5" customHeight="1">
      <c r="A268" s="161" t="s">
        <v>244</v>
      </c>
      <c r="B268" s="159">
        <v>37187.54</v>
      </c>
      <c r="C268" s="129"/>
      <c r="D268" s="162">
        <v>0</v>
      </c>
      <c r="E268" s="141"/>
      <c r="F268" s="140"/>
    </row>
    <row r="269" spans="1:6" s="117" customFormat="1" ht="13.5" customHeight="1">
      <c r="A269" s="161" t="s">
        <v>172</v>
      </c>
      <c r="B269" s="159">
        <v>0</v>
      </c>
      <c r="C269" s="129"/>
      <c r="D269" s="162">
        <v>111858.81</v>
      </c>
      <c r="E269" s="141"/>
      <c r="F269" s="140"/>
    </row>
    <row r="270" spans="1:6" s="117" customFormat="1" ht="13.5" customHeight="1">
      <c r="A270" s="161" t="s">
        <v>171</v>
      </c>
      <c r="B270" s="159">
        <v>0</v>
      </c>
      <c r="C270" s="129"/>
      <c r="D270" s="162">
        <v>2668</v>
      </c>
      <c r="E270" s="141"/>
      <c r="F270" s="140"/>
    </row>
    <row r="271" spans="1:6" s="117" customFormat="1" ht="13.5" customHeight="1">
      <c r="A271" s="161" t="s">
        <v>171</v>
      </c>
      <c r="B271" s="159">
        <v>0</v>
      </c>
      <c r="C271" s="129"/>
      <c r="D271" s="162">
        <v>3900</v>
      </c>
      <c r="E271" s="141"/>
      <c r="F271" s="140"/>
    </row>
    <row r="272" spans="1:6" s="117" customFormat="1" ht="13.5" customHeight="1">
      <c r="A272" s="161" t="s">
        <v>173</v>
      </c>
      <c r="B272" s="159">
        <v>0</v>
      </c>
      <c r="C272" s="129"/>
      <c r="D272" s="162">
        <v>54422.32</v>
      </c>
      <c r="E272" s="141"/>
      <c r="F272" s="140"/>
    </row>
    <row r="273" spans="1:6" s="117" customFormat="1" ht="13.5" customHeight="1">
      <c r="A273" s="165" t="s">
        <v>174</v>
      </c>
      <c r="B273" s="159">
        <v>0</v>
      </c>
      <c r="C273" s="129"/>
      <c r="D273" s="162">
        <v>74399.98</v>
      </c>
      <c r="E273" s="141"/>
      <c r="F273" s="140"/>
    </row>
    <row r="274" spans="1:6" s="117" customFormat="1" ht="13.5" customHeight="1">
      <c r="A274" s="161" t="s">
        <v>175</v>
      </c>
      <c r="B274" s="159">
        <v>0</v>
      </c>
      <c r="C274" s="129"/>
      <c r="D274" s="162">
        <v>106200</v>
      </c>
      <c r="E274" s="141"/>
      <c r="F274" s="140"/>
    </row>
    <row r="275" spans="1:6" s="117" customFormat="1" ht="13.5" customHeight="1">
      <c r="A275" s="161" t="s">
        <v>176</v>
      </c>
      <c r="B275" s="159">
        <v>8053</v>
      </c>
      <c r="C275" s="129"/>
      <c r="D275" s="162">
        <v>8053.5</v>
      </c>
      <c r="E275" s="141"/>
      <c r="F275" s="140"/>
    </row>
    <row r="276" spans="1:6" s="117" customFormat="1" ht="13.5" customHeight="1">
      <c r="A276" s="161" t="s">
        <v>176</v>
      </c>
      <c r="B276" s="159">
        <v>5782</v>
      </c>
      <c r="C276" s="129"/>
      <c r="D276" s="162">
        <v>0</v>
      </c>
      <c r="E276" s="141"/>
      <c r="F276" s="140"/>
    </row>
    <row r="277" spans="1:6" s="117" customFormat="1" ht="13.5" customHeight="1">
      <c r="A277" s="161" t="s">
        <v>176</v>
      </c>
      <c r="B277" s="159">
        <v>7021</v>
      </c>
      <c r="C277" s="129"/>
      <c r="D277" s="162">
        <v>0</v>
      </c>
      <c r="E277" s="141"/>
      <c r="F277" s="140"/>
    </row>
    <row r="278" spans="1:6" s="117" customFormat="1" ht="13.5" customHeight="1">
      <c r="A278" s="161" t="s">
        <v>177</v>
      </c>
      <c r="B278" s="159">
        <v>0</v>
      </c>
      <c r="C278" s="129"/>
      <c r="D278" s="162">
        <v>157898.24</v>
      </c>
      <c r="E278" s="141"/>
      <c r="F278" s="140"/>
    </row>
    <row r="279" spans="1:6" s="117" customFormat="1" ht="13.5" customHeight="1">
      <c r="A279" s="161" t="s">
        <v>178</v>
      </c>
      <c r="B279" s="159">
        <v>0</v>
      </c>
      <c r="C279" s="129"/>
      <c r="D279" s="162">
        <v>254640.46</v>
      </c>
      <c r="E279" s="141"/>
      <c r="F279" s="140"/>
    </row>
    <row r="280" spans="1:6" s="117" customFormat="1" ht="13.5" customHeight="1">
      <c r="A280" s="161" t="s">
        <v>179</v>
      </c>
      <c r="B280" s="159">
        <v>0</v>
      </c>
      <c r="C280" s="129"/>
      <c r="D280" s="162">
        <v>12000.6</v>
      </c>
      <c r="E280" s="141"/>
      <c r="F280" s="140"/>
    </row>
    <row r="281" spans="1:6" s="117" customFormat="1" ht="13.5" customHeight="1">
      <c r="A281" s="161" t="s">
        <v>157</v>
      </c>
      <c r="B281" s="159">
        <v>475613.82</v>
      </c>
      <c r="C281" s="129"/>
      <c r="D281" s="162">
        <v>33871.67</v>
      </c>
      <c r="E281" s="141"/>
      <c r="F281" s="140"/>
    </row>
    <row r="282" spans="1:6" s="117" customFormat="1" ht="13.5" customHeight="1">
      <c r="A282" s="161" t="s">
        <v>180</v>
      </c>
      <c r="B282" s="159">
        <v>0</v>
      </c>
      <c r="C282" s="129"/>
      <c r="D282" s="162">
        <v>67316.64</v>
      </c>
      <c r="E282" s="141"/>
      <c r="F282" s="140"/>
    </row>
    <row r="283" spans="1:6" s="117" customFormat="1" ht="13.5" customHeight="1">
      <c r="A283" s="161" t="s">
        <v>160</v>
      </c>
      <c r="B283" s="159">
        <v>0</v>
      </c>
      <c r="C283" s="129"/>
      <c r="D283" s="162">
        <v>335591.71</v>
      </c>
      <c r="E283" s="141"/>
      <c r="F283" s="140"/>
    </row>
    <row r="284" spans="1:6" s="117" customFormat="1" ht="13.5" customHeight="1">
      <c r="A284" s="161" t="s">
        <v>181</v>
      </c>
      <c r="B284" s="159">
        <v>0</v>
      </c>
      <c r="C284" s="129"/>
      <c r="D284" s="162">
        <v>88500</v>
      </c>
      <c r="E284" s="141"/>
      <c r="F284" s="140"/>
    </row>
    <row r="285" spans="1:6" s="117" customFormat="1" ht="13.5" customHeight="1">
      <c r="A285" s="161" t="s">
        <v>178</v>
      </c>
      <c r="B285" s="159">
        <v>0</v>
      </c>
      <c r="C285" s="129"/>
      <c r="D285" s="162">
        <v>89150.03</v>
      </c>
      <c r="E285" s="141"/>
      <c r="F285" s="140"/>
    </row>
    <row r="286" spans="1:6" s="117" customFormat="1" ht="13.5" customHeight="1">
      <c r="A286" s="161" t="s">
        <v>245</v>
      </c>
      <c r="B286" s="159">
        <v>322943.5</v>
      </c>
      <c r="C286" s="129"/>
      <c r="D286" s="162">
        <v>0</v>
      </c>
      <c r="E286" s="141"/>
      <c r="F286" s="140"/>
    </row>
    <row r="287" spans="1:6" s="117" customFormat="1" ht="13.5" customHeight="1">
      <c r="A287" s="161" t="s">
        <v>182</v>
      </c>
      <c r="B287" s="159">
        <v>0</v>
      </c>
      <c r="C287" s="129"/>
      <c r="D287" s="162">
        <v>83544</v>
      </c>
      <c r="E287" s="141"/>
      <c r="F287" s="140"/>
    </row>
    <row r="288" spans="1:6" s="117" customFormat="1" ht="13.5" customHeight="1">
      <c r="A288" s="161" t="s">
        <v>183</v>
      </c>
      <c r="B288" s="159">
        <v>0</v>
      </c>
      <c r="C288" s="129"/>
      <c r="D288" s="162">
        <v>83136.69</v>
      </c>
      <c r="E288" s="141"/>
      <c r="F288" s="140"/>
    </row>
    <row r="289" spans="1:6" s="117" customFormat="1" ht="13.5" customHeight="1">
      <c r="A289" s="161" t="s">
        <v>184</v>
      </c>
      <c r="B289" s="159">
        <v>0</v>
      </c>
      <c r="C289" s="129"/>
      <c r="D289" s="162">
        <v>3540</v>
      </c>
      <c r="E289" s="141"/>
      <c r="F289" s="140"/>
    </row>
    <row r="290" spans="1:6" s="117" customFormat="1" ht="13.5" customHeight="1">
      <c r="A290" s="161" t="s">
        <v>171</v>
      </c>
      <c r="B290" s="159">
        <v>0</v>
      </c>
      <c r="C290" s="129"/>
      <c r="D290" s="162">
        <v>1276</v>
      </c>
      <c r="E290" s="141"/>
      <c r="F290" s="140"/>
    </row>
    <row r="291" spans="1:6" s="117" customFormat="1" ht="13.5" customHeight="1">
      <c r="A291" s="161" t="s">
        <v>171</v>
      </c>
      <c r="B291" s="159">
        <v>0</v>
      </c>
      <c r="C291" s="129"/>
      <c r="D291" s="162">
        <v>1740</v>
      </c>
      <c r="E291" s="141"/>
      <c r="F291" s="140"/>
    </row>
    <row r="292" spans="1:6" s="117" customFormat="1" ht="13.5" customHeight="1">
      <c r="A292" s="161" t="s">
        <v>171</v>
      </c>
      <c r="B292" s="159">
        <v>0</v>
      </c>
      <c r="C292" s="129"/>
      <c r="D292" s="162">
        <v>2494</v>
      </c>
      <c r="E292" s="141"/>
      <c r="F292" s="140"/>
    </row>
    <row r="293" spans="1:6" s="117" customFormat="1" ht="13.5" customHeight="1">
      <c r="A293" s="161" t="s">
        <v>246</v>
      </c>
      <c r="B293" s="159">
        <v>83333.33</v>
      </c>
      <c r="C293" s="129"/>
      <c r="D293" s="162">
        <v>0</v>
      </c>
      <c r="E293" s="141"/>
      <c r="F293" s="140"/>
    </row>
    <row r="294" spans="1:6" s="117" customFormat="1" ht="13.5" customHeight="1">
      <c r="A294" s="161" t="s">
        <v>246</v>
      </c>
      <c r="B294" s="159">
        <v>83333.33</v>
      </c>
      <c r="C294" s="129"/>
      <c r="D294" s="162">
        <v>0</v>
      </c>
      <c r="E294" s="141"/>
      <c r="F294" s="140"/>
    </row>
    <row r="295" spans="1:6" s="117" customFormat="1" ht="13.5" customHeight="1">
      <c r="A295" s="161" t="s">
        <v>185</v>
      </c>
      <c r="B295" s="159">
        <v>0</v>
      </c>
      <c r="C295" s="129"/>
      <c r="D295" s="162">
        <v>14042</v>
      </c>
      <c r="E295" s="141"/>
      <c r="F295" s="140"/>
    </row>
    <row r="296" spans="1:6" s="117" customFormat="1" ht="13.5" customHeight="1">
      <c r="A296" s="161" t="s">
        <v>186</v>
      </c>
      <c r="B296" s="159">
        <v>0</v>
      </c>
      <c r="C296" s="129"/>
      <c r="D296" s="162">
        <v>51502.74</v>
      </c>
      <c r="E296" s="141"/>
      <c r="F296" s="140"/>
    </row>
    <row r="297" spans="1:6" s="117" customFormat="1" ht="13.5" customHeight="1">
      <c r="A297" s="161" t="s">
        <v>187</v>
      </c>
      <c r="B297" s="159">
        <v>0</v>
      </c>
      <c r="C297" s="129"/>
      <c r="D297" s="162">
        <v>416970.7</v>
      </c>
      <c r="E297" s="141"/>
      <c r="F297" s="140"/>
    </row>
    <row r="298" spans="1:6" s="117" customFormat="1" ht="13.5" customHeight="1">
      <c r="A298" s="161" t="s">
        <v>188</v>
      </c>
      <c r="B298" s="159">
        <v>0</v>
      </c>
      <c r="C298" s="129"/>
      <c r="D298" s="162">
        <v>152800.09</v>
      </c>
      <c r="E298" s="141"/>
      <c r="F298" s="140"/>
    </row>
    <row r="299" spans="1:6" s="117" customFormat="1" ht="13.5" customHeight="1">
      <c r="A299" s="161" t="s">
        <v>189</v>
      </c>
      <c r="B299" s="159">
        <v>41016.8</v>
      </c>
      <c r="C299" s="129"/>
      <c r="D299" s="162">
        <v>32568</v>
      </c>
      <c r="E299" s="141"/>
      <c r="F299" s="140"/>
    </row>
    <row r="300" spans="1:6" s="117" customFormat="1" ht="13.5" customHeight="1">
      <c r="A300" s="161" t="s">
        <v>190</v>
      </c>
      <c r="B300" s="159">
        <v>0</v>
      </c>
      <c r="C300" s="129"/>
      <c r="D300" s="162">
        <v>77290</v>
      </c>
      <c r="E300" s="141"/>
      <c r="F300" s="140"/>
    </row>
    <row r="301" spans="1:6" s="117" customFormat="1" ht="13.5" customHeight="1">
      <c r="A301" s="161" t="s">
        <v>164</v>
      </c>
      <c r="B301" s="159">
        <v>0</v>
      </c>
      <c r="C301" s="129"/>
      <c r="D301" s="162">
        <v>76992.31</v>
      </c>
      <c r="E301" s="141"/>
      <c r="F301" s="140"/>
    </row>
    <row r="302" spans="1:6" s="117" customFormat="1" ht="13.5" customHeight="1">
      <c r="A302" s="161" t="s">
        <v>171</v>
      </c>
      <c r="B302" s="159">
        <v>0</v>
      </c>
      <c r="C302" s="129"/>
      <c r="D302" s="162">
        <v>522</v>
      </c>
      <c r="E302" s="141"/>
      <c r="F302" s="140"/>
    </row>
    <row r="303" spans="1:6" s="117" customFormat="1" ht="13.5" customHeight="1">
      <c r="A303" s="161" t="s">
        <v>171</v>
      </c>
      <c r="B303" s="159">
        <v>0</v>
      </c>
      <c r="C303" s="129"/>
      <c r="D303" s="162">
        <v>1334</v>
      </c>
      <c r="E303" s="141"/>
      <c r="F303" s="140"/>
    </row>
    <row r="304" spans="1:6" s="117" customFormat="1" ht="13.5" customHeight="1">
      <c r="A304" s="161" t="s">
        <v>170</v>
      </c>
      <c r="B304" s="159">
        <v>0</v>
      </c>
      <c r="C304" s="129"/>
      <c r="D304" s="162">
        <v>24083.8</v>
      </c>
      <c r="E304" s="141"/>
      <c r="F304" s="140"/>
    </row>
    <row r="305" spans="1:6" s="117" customFormat="1" ht="13.5" customHeight="1">
      <c r="A305" s="161" t="s">
        <v>191</v>
      </c>
      <c r="B305" s="159">
        <v>0</v>
      </c>
      <c r="C305" s="129"/>
      <c r="D305" s="162">
        <v>9475.4</v>
      </c>
      <c r="E305" s="141"/>
      <c r="F305" s="140"/>
    </row>
    <row r="306" spans="1:6" s="117" customFormat="1" ht="13.5" customHeight="1">
      <c r="A306" s="161" t="s">
        <v>191</v>
      </c>
      <c r="B306" s="159">
        <v>0</v>
      </c>
      <c r="C306" s="129"/>
      <c r="D306" s="162">
        <v>16903.5</v>
      </c>
      <c r="E306" s="141"/>
      <c r="F306" s="140"/>
    </row>
    <row r="307" spans="1:6" s="117" customFormat="1" ht="13.5" customHeight="1">
      <c r="A307" s="161" t="s">
        <v>191</v>
      </c>
      <c r="B307" s="159">
        <v>0</v>
      </c>
      <c r="C307" s="129"/>
      <c r="D307" s="162">
        <v>16903.5</v>
      </c>
      <c r="E307" s="141"/>
      <c r="F307" s="140"/>
    </row>
    <row r="308" spans="1:6" s="117" customFormat="1" ht="13.5" customHeight="1">
      <c r="A308" s="161" t="s">
        <v>230</v>
      </c>
      <c r="B308" s="159"/>
      <c r="C308" s="129"/>
      <c r="D308" s="162">
        <v>0</v>
      </c>
      <c r="E308" s="141"/>
      <c r="F308" s="140"/>
    </row>
    <row r="309" spans="1:6" s="117" customFormat="1" ht="13.5" customHeight="1">
      <c r="A309" s="161" t="s">
        <v>192</v>
      </c>
      <c r="B309" s="159">
        <v>0</v>
      </c>
      <c r="C309" s="129"/>
      <c r="D309" s="162">
        <v>100002</v>
      </c>
      <c r="E309" s="141"/>
      <c r="F309" s="140"/>
    </row>
    <row r="310" spans="1:6" s="117" customFormat="1" ht="13.5" customHeight="1">
      <c r="A310" s="161" t="s">
        <v>194</v>
      </c>
      <c r="B310" s="159">
        <v>0</v>
      </c>
      <c r="C310" s="129"/>
      <c r="D310" s="159">
        <v>100000</v>
      </c>
      <c r="E310" s="141"/>
      <c r="F310" s="140"/>
    </row>
    <row r="311" spans="1:6" s="117" customFormat="1" ht="13.5" customHeight="1">
      <c r="A311" s="170" t="s">
        <v>268</v>
      </c>
      <c r="B311" s="166">
        <f>SUM(B168:B310)</f>
        <v>4573419.819999999</v>
      </c>
      <c r="C311" s="129"/>
      <c r="D311" s="167">
        <v>5134483.4</v>
      </c>
      <c r="E311" s="141"/>
      <c r="F311" s="140"/>
    </row>
    <row r="312" spans="1:6" s="117" customFormat="1" ht="13.5" customHeight="1">
      <c r="A312" s="158" t="s">
        <v>193</v>
      </c>
      <c r="B312" s="159">
        <f>20000</f>
        <v>20000</v>
      </c>
      <c r="C312" s="129"/>
      <c r="D312" s="159">
        <v>35000</v>
      </c>
      <c r="E312" s="141"/>
      <c r="F312" s="140"/>
    </row>
    <row r="313" spans="1:6" s="117" customFormat="1" ht="13.5" customHeight="1">
      <c r="A313" s="158" t="s">
        <v>193</v>
      </c>
      <c r="B313" s="159">
        <v>20000</v>
      </c>
      <c r="C313" s="129"/>
      <c r="D313" s="159">
        <v>25000</v>
      </c>
      <c r="E313" s="141"/>
      <c r="F313" s="140"/>
    </row>
    <row r="314" spans="1:6" s="117" customFormat="1" ht="13.5" customHeight="1">
      <c r="A314" s="161" t="s">
        <v>195</v>
      </c>
      <c r="B314" s="159">
        <v>0</v>
      </c>
      <c r="C314" s="129"/>
      <c r="D314" s="159">
        <v>20000</v>
      </c>
      <c r="E314" s="141"/>
      <c r="F314" s="140"/>
    </row>
    <row r="315" spans="1:6" s="117" customFormat="1" ht="13.5" customHeight="1">
      <c r="A315" s="170" t="s">
        <v>267</v>
      </c>
      <c r="B315" s="166">
        <f>SUM(B312:B314)</f>
        <v>40000</v>
      </c>
      <c r="C315" s="166"/>
      <c r="D315" s="166">
        <f>SUM(D312:D314)</f>
        <v>80000</v>
      </c>
      <c r="E315" s="141"/>
      <c r="F315" s="140"/>
    </row>
    <row r="316" spans="1:6" ht="13.5" customHeight="1" thickBot="1">
      <c r="A316" s="136" t="s">
        <v>247</v>
      </c>
      <c r="B316" s="27">
        <f>B315+B311-B314</f>
        <v>4613419.819999999</v>
      </c>
      <c r="C316" s="128"/>
      <c r="D316" s="27">
        <f>D311+D315</f>
        <v>5214483.4</v>
      </c>
      <c r="E316" s="141"/>
      <c r="F316" s="140"/>
    </row>
    <row r="317" spans="1:6" ht="13.5" customHeight="1" thickTop="1">
      <c r="A317" s="136"/>
      <c r="B317" s="6"/>
      <c r="C317" s="6"/>
      <c r="D317" s="70"/>
      <c r="E317" s="141"/>
      <c r="F317" s="140"/>
    </row>
    <row r="318" spans="1:6" ht="18" customHeight="1">
      <c r="A318" s="12" t="s">
        <v>255</v>
      </c>
      <c r="B318" s="39"/>
      <c r="C318" s="18"/>
      <c r="D318" s="31"/>
      <c r="E318" s="190"/>
      <c r="F318" s="140"/>
    </row>
    <row r="319" spans="1:6" ht="12.75" customHeight="1" hidden="1">
      <c r="A319" s="32"/>
      <c r="B319" s="19"/>
      <c r="C319" s="19"/>
      <c r="D319" s="19"/>
      <c r="E319" s="141"/>
      <c r="F319" s="140"/>
    </row>
    <row r="320" spans="1:7" s="2" customFormat="1" ht="32.25" customHeight="1">
      <c r="A320" s="202" t="s">
        <v>266</v>
      </c>
      <c r="B320" s="202"/>
      <c r="C320" s="202"/>
      <c r="D320" s="202"/>
      <c r="E320" s="141"/>
      <c r="F320" s="140"/>
      <c r="G320" s="106"/>
    </row>
    <row r="321" spans="1:7" ht="8.25" customHeight="1">
      <c r="A321" s="24" t="s">
        <v>45</v>
      </c>
      <c r="B321" s="18"/>
      <c r="C321" s="18"/>
      <c r="D321" s="19"/>
      <c r="E321" s="141"/>
      <c r="G321" s="5"/>
    </row>
    <row r="322" spans="1:7" ht="12.75">
      <c r="A322" s="21" t="s">
        <v>80</v>
      </c>
      <c r="B322" s="22">
        <v>2023</v>
      </c>
      <c r="C322" s="23"/>
      <c r="D322" s="22">
        <v>2022</v>
      </c>
      <c r="E322" s="141"/>
      <c r="F322" s="140"/>
      <c r="G322" s="5"/>
    </row>
    <row r="323" spans="1:7" ht="12.75">
      <c r="A323" s="135" t="s">
        <v>79</v>
      </c>
      <c r="B323" s="26">
        <v>65298980.34</v>
      </c>
      <c r="C323" s="91"/>
      <c r="D323" s="26">
        <v>65298980.34</v>
      </c>
      <c r="E323" s="141"/>
      <c r="F323" s="140"/>
      <c r="G323" s="5"/>
    </row>
    <row r="324" spans="1:7" ht="12.75">
      <c r="A324" s="20" t="s">
        <v>96</v>
      </c>
      <c r="B324" s="26">
        <v>31690592</v>
      </c>
      <c r="C324" s="20"/>
      <c r="D324" s="26">
        <f>28761019-20760.44</f>
        <v>28740258.56</v>
      </c>
      <c r="E324" s="141"/>
      <c r="F324" s="140"/>
      <c r="G324" s="5"/>
    </row>
    <row r="325" spans="1:7" ht="12.75">
      <c r="A325" s="136" t="s">
        <v>46</v>
      </c>
      <c r="B325" s="156">
        <v>-3095111.18</v>
      </c>
      <c r="C325" s="134"/>
      <c r="D325" s="156">
        <v>-1570515.3</v>
      </c>
      <c r="E325" s="141"/>
      <c r="F325" s="140"/>
      <c r="G325" s="104"/>
    </row>
    <row r="326" spans="1:7" ht="16.5" customHeight="1" thickBot="1">
      <c r="A326" s="50" t="s">
        <v>47</v>
      </c>
      <c r="B326" s="27">
        <f>SUM(B323:B325)</f>
        <v>93894461.16</v>
      </c>
      <c r="C326" s="154"/>
      <c r="D326" s="27">
        <f>SUM(D323:D325)</f>
        <v>92468723.60000001</v>
      </c>
      <c r="E326" s="141"/>
      <c r="F326" s="140"/>
      <c r="G326" s="5"/>
    </row>
    <row r="327" spans="1:7" ht="13.5" thickTop="1">
      <c r="A327" s="136"/>
      <c r="B327" s="155"/>
      <c r="C327" s="20"/>
      <c r="D327" s="20"/>
      <c r="E327" s="141"/>
      <c r="F327" s="140"/>
      <c r="G327" s="5"/>
    </row>
    <row r="328" spans="1:7" ht="12.75">
      <c r="A328" s="146" t="s">
        <v>5</v>
      </c>
      <c r="B328" s="146"/>
      <c r="C328" s="146"/>
      <c r="D328" s="146"/>
      <c r="E328" s="141"/>
      <c r="F328" s="140"/>
      <c r="G328" s="4"/>
    </row>
    <row r="329" spans="1:7" ht="12.75" customHeight="1">
      <c r="A329" s="17"/>
      <c r="B329" s="18"/>
      <c r="C329" s="18"/>
      <c r="D329" s="18"/>
      <c r="E329" s="141"/>
      <c r="F329" s="140"/>
      <c r="G329" s="5"/>
    </row>
    <row r="330" spans="1:7" ht="12.75">
      <c r="A330" s="12" t="s">
        <v>116</v>
      </c>
      <c r="B330" s="18"/>
      <c r="C330" s="18"/>
      <c r="D330" s="18"/>
      <c r="E330" s="141"/>
      <c r="F330" s="140"/>
      <c r="G330" s="5"/>
    </row>
    <row r="331" spans="1:7" ht="12.75">
      <c r="A331" s="203" t="s">
        <v>288</v>
      </c>
      <c r="B331" s="203"/>
      <c r="C331" s="18"/>
      <c r="D331" s="18"/>
      <c r="E331" s="141"/>
      <c r="F331" s="140"/>
      <c r="G331" s="5"/>
    </row>
    <row r="332" spans="1:7" ht="33.75" customHeight="1">
      <c r="A332" s="202" t="s">
        <v>286</v>
      </c>
      <c r="B332" s="202"/>
      <c r="C332" s="202"/>
      <c r="D332" s="202"/>
      <c r="E332" s="141"/>
      <c r="F332" s="140"/>
      <c r="G332" s="5"/>
    </row>
    <row r="333" spans="1:6" ht="12.75">
      <c r="A333" s="40" t="s">
        <v>6</v>
      </c>
      <c r="B333" s="22">
        <v>2023</v>
      </c>
      <c r="C333" s="23"/>
      <c r="D333" s="22">
        <v>2022</v>
      </c>
      <c r="E333" s="141"/>
      <c r="F333" s="140"/>
    </row>
    <row r="334" spans="1:6" ht="24.75" customHeight="1">
      <c r="A334" s="24" t="s">
        <v>287</v>
      </c>
      <c r="B334" s="51">
        <v>144512764.38</v>
      </c>
      <c r="C334" s="91"/>
      <c r="D334" s="51">
        <v>141871390</v>
      </c>
      <c r="E334" s="141"/>
      <c r="F334" s="140"/>
    </row>
    <row r="335" spans="1:7" ht="15.75" customHeight="1" thickBot="1">
      <c r="A335" s="17" t="s">
        <v>29</v>
      </c>
      <c r="B335" s="52">
        <f>SUM(B334)</f>
        <v>144512764.38</v>
      </c>
      <c r="C335" s="30"/>
      <c r="D335" s="52">
        <f>SUM(D334)</f>
        <v>141871390</v>
      </c>
      <c r="E335" s="141"/>
      <c r="F335" s="140"/>
      <c r="G335" s="4"/>
    </row>
    <row r="336" spans="1:6" ht="13.5" thickTop="1">
      <c r="A336" s="17"/>
      <c r="B336" s="18"/>
      <c r="C336" s="18"/>
      <c r="D336" s="18"/>
      <c r="E336" s="141"/>
      <c r="F336" s="140"/>
    </row>
    <row r="337" spans="1:6" ht="12.75">
      <c r="A337" s="12" t="s">
        <v>256</v>
      </c>
      <c r="B337" s="18"/>
      <c r="C337" s="18"/>
      <c r="D337" s="18"/>
      <c r="E337" s="141"/>
      <c r="F337" s="140"/>
    </row>
    <row r="338" spans="1:6" ht="31.5" customHeight="1">
      <c r="A338" s="202" t="s">
        <v>248</v>
      </c>
      <c r="B338" s="202"/>
      <c r="C338" s="202"/>
      <c r="D338" s="202"/>
      <c r="E338" s="141"/>
      <c r="F338" s="140"/>
    </row>
    <row r="339" spans="1:6" ht="15" customHeight="1">
      <c r="A339" s="40" t="s">
        <v>6</v>
      </c>
      <c r="B339" s="22">
        <v>2023</v>
      </c>
      <c r="C339" s="40"/>
      <c r="D339" s="22">
        <v>2022</v>
      </c>
      <c r="E339" s="141"/>
      <c r="F339" s="140"/>
    </row>
    <row r="340" spans="1:6" ht="12.75">
      <c r="A340" s="113" t="s">
        <v>7</v>
      </c>
      <c r="B340" s="51">
        <v>3620000</v>
      </c>
      <c r="C340" s="97"/>
      <c r="D340" s="26">
        <v>2976834</v>
      </c>
      <c r="E340" s="141"/>
      <c r="F340" s="140"/>
    </row>
    <row r="341" spans="1:6" ht="12.75">
      <c r="A341" s="113" t="s">
        <v>278</v>
      </c>
      <c r="B341" s="51">
        <f>661300-21244.38</f>
        <v>640055.62</v>
      </c>
      <c r="C341" s="53"/>
      <c r="D341" s="26">
        <v>765000</v>
      </c>
      <c r="E341" s="141"/>
      <c r="F341" s="140"/>
    </row>
    <row r="342" spans="1:6" ht="12.75">
      <c r="A342" s="169" t="s">
        <v>279</v>
      </c>
      <c r="B342" s="51">
        <v>10000</v>
      </c>
      <c r="C342" s="53"/>
      <c r="D342" s="26">
        <v>2000</v>
      </c>
      <c r="E342" s="141"/>
      <c r="F342" s="140"/>
    </row>
    <row r="343" spans="1:6" ht="12.75">
      <c r="A343" s="169" t="s">
        <v>280</v>
      </c>
      <c r="B343" s="51">
        <v>190000</v>
      </c>
      <c r="C343" s="53"/>
      <c r="D343" s="26">
        <v>62000</v>
      </c>
      <c r="E343" s="141"/>
      <c r="F343" s="140"/>
    </row>
    <row r="344" spans="1:6" ht="12.75">
      <c r="A344" s="169" t="s">
        <v>281</v>
      </c>
      <c r="B344" s="51">
        <v>678000</v>
      </c>
      <c r="C344" s="53"/>
      <c r="D344" s="26">
        <f>571500-10032</f>
        <v>561468</v>
      </c>
      <c r="E344" s="141"/>
      <c r="F344" s="140"/>
    </row>
    <row r="345" spans="1:6" ht="12.75">
      <c r="A345" s="169" t="s">
        <v>282</v>
      </c>
      <c r="B345" s="51">
        <v>12800</v>
      </c>
      <c r="C345" s="53"/>
      <c r="D345" s="26">
        <v>13600</v>
      </c>
      <c r="E345" s="141"/>
      <c r="F345" s="140"/>
    </row>
    <row r="346" spans="1:6" ht="12.75">
      <c r="A346" s="169" t="s">
        <v>283</v>
      </c>
      <c r="B346" s="51">
        <v>77600</v>
      </c>
      <c r="C346" s="53"/>
      <c r="D346" s="26">
        <v>50400</v>
      </c>
      <c r="E346" s="141"/>
      <c r="F346" s="140"/>
    </row>
    <row r="347" spans="1:6" ht="12.75">
      <c r="A347" s="169" t="s">
        <v>284</v>
      </c>
      <c r="B347" s="51">
        <v>43500</v>
      </c>
      <c r="C347" s="53"/>
      <c r="D347" s="26">
        <v>42000</v>
      </c>
      <c r="E347" s="141"/>
      <c r="F347" s="140"/>
    </row>
    <row r="348" spans="1:6" ht="12.75">
      <c r="A348" s="169" t="s">
        <v>285</v>
      </c>
      <c r="B348" s="51">
        <v>18000</v>
      </c>
      <c r="C348" s="53"/>
      <c r="D348" s="26">
        <v>20000</v>
      </c>
      <c r="E348" s="141"/>
      <c r="F348" s="140"/>
    </row>
    <row r="349" spans="1:6" ht="13.5" customHeight="1">
      <c r="A349" s="75" t="s">
        <v>148</v>
      </c>
      <c r="B349" s="51">
        <v>46344.94</v>
      </c>
      <c r="C349" s="53"/>
      <c r="D349" s="26">
        <v>689638.67</v>
      </c>
      <c r="E349" s="141"/>
      <c r="F349" s="140"/>
    </row>
    <row r="350" spans="1:6" ht="17.25" customHeight="1" thickBot="1">
      <c r="A350" s="50" t="s">
        <v>8</v>
      </c>
      <c r="B350" s="27">
        <f>SUM(B340:B349)</f>
        <v>5336300.5600000005</v>
      </c>
      <c r="C350" s="96"/>
      <c r="D350" s="27">
        <f>SUM(D340:D349)</f>
        <v>5182940.67</v>
      </c>
      <c r="E350" s="141"/>
      <c r="F350" s="140"/>
    </row>
    <row r="351" spans="1:6" ht="13.5" thickTop="1">
      <c r="A351" s="17"/>
      <c r="B351" s="39"/>
      <c r="C351" s="18"/>
      <c r="D351" s="18"/>
      <c r="E351" s="141"/>
      <c r="F351" s="140"/>
    </row>
    <row r="352" spans="1:6" ht="13.5" customHeight="1">
      <c r="A352" s="17"/>
      <c r="B352" s="54"/>
      <c r="C352" s="185"/>
      <c r="D352" s="54"/>
      <c r="E352" s="143"/>
      <c r="F352" s="140"/>
    </row>
    <row r="353" spans="1:6" ht="12.75">
      <c r="A353" s="12" t="s">
        <v>9</v>
      </c>
      <c r="B353" s="55"/>
      <c r="C353" s="39"/>
      <c r="D353" s="18"/>
      <c r="E353" s="51"/>
      <c r="F353" s="140"/>
    </row>
    <row r="354" spans="1:6" ht="12.75">
      <c r="A354" s="207" t="s">
        <v>257</v>
      </c>
      <c r="B354" s="207"/>
      <c r="C354" s="20"/>
      <c r="D354" s="20"/>
      <c r="E354" s="139"/>
      <c r="F354" s="144"/>
    </row>
    <row r="355" spans="1:6" ht="30" customHeight="1">
      <c r="A355" s="201" t="s">
        <v>223</v>
      </c>
      <c r="B355" s="201"/>
      <c r="C355" s="201"/>
      <c r="D355" s="201"/>
      <c r="E355" s="141"/>
      <c r="F355" s="144"/>
    </row>
    <row r="356" spans="1:6" ht="6.75" customHeight="1">
      <c r="A356" s="113"/>
      <c r="B356" s="20"/>
      <c r="C356" s="20"/>
      <c r="D356" s="20"/>
      <c r="E356" s="143"/>
      <c r="F356" s="144"/>
    </row>
    <row r="357" spans="1:6" ht="13.5" customHeight="1">
      <c r="A357" s="21" t="s">
        <v>6</v>
      </c>
      <c r="B357" s="22">
        <v>2023</v>
      </c>
      <c r="C357" s="23"/>
      <c r="D357" s="22">
        <v>2022</v>
      </c>
      <c r="E357" s="7"/>
      <c r="F357" s="144"/>
    </row>
    <row r="358" spans="1:6" ht="12.75">
      <c r="A358" s="112" t="s">
        <v>10</v>
      </c>
      <c r="B358" s="26">
        <v>-52258311.73</v>
      </c>
      <c r="C358" s="93"/>
      <c r="D358" s="26">
        <v>-50516010.16</v>
      </c>
      <c r="E358" s="136"/>
      <c r="F358" s="145"/>
    </row>
    <row r="359" spans="1:5" ht="12.75">
      <c r="A359" s="98" t="s">
        <v>97</v>
      </c>
      <c r="B359" s="26">
        <v>-243975</v>
      </c>
      <c r="C359" s="93"/>
      <c r="D359" s="26">
        <v>-243975</v>
      </c>
      <c r="E359" s="136"/>
    </row>
    <row r="360" spans="1:5" ht="12.75">
      <c r="A360" s="98" t="s">
        <v>11</v>
      </c>
      <c r="B360" s="26">
        <v>-38031000</v>
      </c>
      <c r="C360" s="93"/>
      <c r="D360" s="26">
        <v>-36323866.78</v>
      </c>
      <c r="E360" s="5"/>
    </row>
    <row r="361" spans="1:6" ht="12.75">
      <c r="A361" s="98" t="s">
        <v>12</v>
      </c>
      <c r="B361" s="26">
        <v>-4377000</v>
      </c>
      <c r="C361" s="93"/>
      <c r="D361" s="26">
        <v>-3973324.62</v>
      </c>
      <c r="E361" s="5"/>
      <c r="F361" s="5"/>
    </row>
    <row r="362" spans="1:6" ht="12.75" customHeight="1">
      <c r="A362" s="98" t="s">
        <v>104</v>
      </c>
      <c r="B362" s="26">
        <v>-660000</v>
      </c>
      <c r="C362" s="93"/>
      <c r="D362" s="26">
        <v>-480000</v>
      </c>
      <c r="E362" s="5"/>
      <c r="F362" s="5"/>
    </row>
    <row r="363" spans="1:6" ht="12.75">
      <c r="A363" s="98" t="s">
        <v>277</v>
      </c>
      <c r="B363" s="26">
        <v>-3094483.33</v>
      </c>
      <c r="C363" s="94"/>
      <c r="D363" s="26">
        <v>-1111485.19</v>
      </c>
      <c r="E363" s="5"/>
      <c r="F363" s="5"/>
    </row>
    <row r="364" spans="1:6" ht="12.75">
      <c r="A364" s="168" t="s">
        <v>276</v>
      </c>
      <c r="B364" s="26">
        <v>-1029256.95</v>
      </c>
      <c r="C364" s="94"/>
      <c r="D364" s="26">
        <v>-3093650</v>
      </c>
      <c r="E364" s="5"/>
      <c r="F364" s="5"/>
    </row>
    <row r="365" spans="1:6" ht="12.75">
      <c r="A365" s="168" t="s">
        <v>272</v>
      </c>
      <c r="B365" s="26">
        <f>-9721671.16+215000</f>
        <v>-9506671.16</v>
      </c>
      <c r="C365" s="94"/>
      <c r="D365" s="26">
        <v>-10762318.03</v>
      </c>
      <c r="E365" s="5"/>
      <c r="F365" s="5"/>
    </row>
    <row r="366" spans="1:6" ht="12.75">
      <c r="A366" s="184" t="s">
        <v>273</v>
      </c>
      <c r="B366" s="26">
        <v>-5911894.21</v>
      </c>
      <c r="C366" s="94"/>
      <c r="D366" s="26">
        <v>-6110695.07</v>
      </c>
      <c r="E366" s="5"/>
      <c r="F366" s="5"/>
    </row>
    <row r="367" spans="1:6" ht="12.75">
      <c r="A367" s="184" t="s">
        <v>274</v>
      </c>
      <c r="B367" s="26">
        <v>-6446418.86</v>
      </c>
      <c r="C367" s="94"/>
      <c r="D367" s="26">
        <v>-6198478.83</v>
      </c>
      <c r="E367" s="5"/>
      <c r="F367" s="5"/>
    </row>
    <row r="368" spans="1:6" ht="12.75">
      <c r="A368" s="184" t="s">
        <v>275</v>
      </c>
      <c r="B368" s="26">
        <v>-1319162.59</v>
      </c>
      <c r="C368" s="94"/>
      <c r="D368" s="26">
        <f>-843209.62</f>
        <v>-843209.62</v>
      </c>
      <c r="E368" s="5"/>
      <c r="F368" s="5"/>
    </row>
    <row r="369" spans="1:6" ht="1.5" customHeight="1">
      <c r="A369" s="98"/>
      <c r="B369" s="26"/>
      <c r="C369" s="93"/>
      <c r="D369" s="26"/>
      <c r="E369" s="5"/>
      <c r="F369" s="5"/>
    </row>
    <row r="370" spans="1:6" ht="15" customHeight="1" thickBot="1">
      <c r="A370" s="69" t="s">
        <v>117</v>
      </c>
      <c r="B370" s="27">
        <f>SUM(B358:B369)</f>
        <v>-122878173.82999998</v>
      </c>
      <c r="C370" s="95"/>
      <c r="D370" s="27">
        <f>SUM(D358:D369)</f>
        <v>-119657013.3</v>
      </c>
      <c r="E370" s="5"/>
      <c r="F370" s="5"/>
    </row>
    <row r="371" spans="1:6" ht="13.5" thickTop="1">
      <c r="A371" s="20"/>
      <c r="B371" s="56"/>
      <c r="C371" s="55"/>
      <c r="D371" s="55"/>
      <c r="F371" s="5"/>
    </row>
    <row r="372" spans="1:6" ht="12.75">
      <c r="A372" s="98"/>
      <c r="B372" s="92"/>
      <c r="C372" s="98"/>
      <c r="D372" s="92"/>
      <c r="F372" s="5"/>
    </row>
    <row r="373" spans="1:4" ht="12.75">
      <c r="A373" s="120"/>
      <c r="B373" s="92"/>
      <c r="C373" s="120"/>
      <c r="D373" s="120"/>
    </row>
    <row r="374" spans="1:4" ht="12.75">
      <c r="A374" s="120"/>
      <c r="B374" s="92"/>
      <c r="C374" s="120"/>
      <c r="D374" s="120"/>
    </row>
    <row r="375" spans="1:6" ht="12.75">
      <c r="A375" s="120"/>
      <c r="B375" s="92"/>
      <c r="C375" s="120"/>
      <c r="D375" s="120"/>
      <c r="F375" s="5"/>
    </row>
    <row r="376" spans="1:6" ht="12.75" customHeight="1">
      <c r="A376" s="12" t="s">
        <v>258</v>
      </c>
      <c r="B376" s="18"/>
      <c r="C376" s="18"/>
      <c r="D376" s="18"/>
      <c r="F376" s="5"/>
    </row>
    <row r="377" spans="1:6" ht="39.75" customHeight="1">
      <c r="A377" s="206" t="s">
        <v>269</v>
      </c>
      <c r="B377" s="206"/>
      <c r="C377" s="206"/>
      <c r="D377" s="206"/>
      <c r="F377" s="5"/>
    </row>
    <row r="378" spans="1:6" ht="12.75">
      <c r="A378" s="21" t="s">
        <v>121</v>
      </c>
      <c r="B378" s="22">
        <v>2023</v>
      </c>
      <c r="C378" s="23"/>
      <c r="D378" s="22">
        <v>2022</v>
      </c>
      <c r="F378" s="5"/>
    </row>
    <row r="379" spans="1:6" ht="15.75" customHeight="1">
      <c r="A379" s="100" t="s">
        <v>109</v>
      </c>
      <c r="B379" s="31">
        <v>-20976175.13</v>
      </c>
      <c r="C379" s="57"/>
      <c r="D379" s="31">
        <v>-18118800.64</v>
      </c>
      <c r="F379" s="5"/>
    </row>
    <row r="380" spans="1:6" ht="16.5" customHeight="1" thickBot="1">
      <c r="A380" s="17" t="s">
        <v>13</v>
      </c>
      <c r="B380" s="27">
        <f>SUM(B379)</f>
        <v>-20976175.13</v>
      </c>
      <c r="C380" s="57"/>
      <c r="D380" s="27">
        <f>SUM(D379)</f>
        <v>-18118800.64</v>
      </c>
      <c r="F380" s="5"/>
    </row>
    <row r="381" spans="1:6" ht="9.75" customHeight="1" thickTop="1">
      <c r="A381" s="17"/>
      <c r="B381" s="39"/>
      <c r="C381" s="18"/>
      <c r="D381" s="18"/>
      <c r="F381" s="5"/>
    </row>
    <row r="382" spans="1:7" ht="19.5" customHeight="1">
      <c r="A382" s="130" t="s">
        <v>259</v>
      </c>
      <c r="B382" s="39"/>
      <c r="C382" s="18"/>
      <c r="D382" s="49"/>
      <c r="F382" s="5"/>
      <c r="G382" s="4"/>
    </row>
    <row r="383" spans="1:6" ht="39" customHeight="1">
      <c r="A383" s="202" t="s">
        <v>252</v>
      </c>
      <c r="B383" s="202"/>
      <c r="C383" s="202"/>
      <c r="D383" s="202"/>
      <c r="F383" s="5"/>
    </row>
    <row r="384" spans="1:6" ht="12.75">
      <c r="A384" s="21" t="s">
        <v>6</v>
      </c>
      <c r="B384" s="22">
        <v>2023</v>
      </c>
      <c r="C384" s="23"/>
      <c r="D384" s="22">
        <v>2022</v>
      </c>
      <c r="F384" s="148"/>
    </row>
    <row r="385" spans="1:8" ht="12.75">
      <c r="A385" s="24" t="s">
        <v>14</v>
      </c>
      <c r="B385" s="26">
        <v>-3472635.73</v>
      </c>
      <c r="C385" s="26"/>
      <c r="D385" s="26">
        <v>-2753992.1</v>
      </c>
      <c r="F385" s="148"/>
      <c r="G385" s="128"/>
      <c r="H385" s="6"/>
    </row>
    <row r="386" spans="1:8" ht="12.75">
      <c r="A386" s="118" t="s">
        <v>131</v>
      </c>
      <c r="B386" s="26">
        <v>-2486564.98</v>
      </c>
      <c r="C386" s="26"/>
      <c r="D386" s="26">
        <v>-1773629.25</v>
      </c>
      <c r="F386" s="4"/>
      <c r="G386" s="129"/>
      <c r="H386" s="6"/>
    </row>
    <row r="387" spans="1:8" ht="15.75" customHeight="1">
      <c r="A387" s="24" t="s">
        <v>197</v>
      </c>
      <c r="B387" s="26">
        <v>-1742853.85</v>
      </c>
      <c r="C387" s="33"/>
      <c r="D387" s="26">
        <v>-1495848.64</v>
      </c>
      <c r="E387" s="5"/>
      <c r="G387" s="129"/>
      <c r="H387" s="6"/>
    </row>
    <row r="388" spans="1:8" ht="12.75">
      <c r="A388" s="24" t="s">
        <v>15</v>
      </c>
      <c r="B388" s="26">
        <v>-2079115.9</v>
      </c>
      <c r="C388" s="33"/>
      <c r="D388" s="26">
        <v>-2394147.5</v>
      </c>
      <c r="E388" s="5"/>
      <c r="F388" s="148"/>
      <c r="G388" s="6"/>
      <c r="H388" s="6"/>
    </row>
    <row r="389" spans="1:6" ht="12.75">
      <c r="A389" s="24" t="s">
        <v>16</v>
      </c>
      <c r="B389" s="26">
        <v>-55806.85</v>
      </c>
      <c r="C389" s="33"/>
      <c r="D389" s="26">
        <v>-87740</v>
      </c>
      <c r="E389" s="5"/>
      <c r="F389" s="148"/>
    </row>
    <row r="390" spans="1:6" ht="12.75">
      <c r="A390" s="24" t="s">
        <v>17</v>
      </c>
      <c r="B390" s="26">
        <v>-4605691.08</v>
      </c>
      <c r="C390" s="33"/>
      <c r="D390" s="26">
        <v>-4708396.7</v>
      </c>
      <c r="E390" s="5"/>
      <c r="F390" s="148"/>
    </row>
    <row r="391" spans="1:6" ht="12.75">
      <c r="A391" s="24" t="s">
        <v>48</v>
      </c>
      <c r="B391" s="26">
        <v>-1861168.45</v>
      </c>
      <c r="C391" s="33"/>
      <c r="D391" s="26">
        <v>-1338596.29</v>
      </c>
      <c r="E391" s="5"/>
      <c r="F391" s="148"/>
    </row>
    <row r="392" spans="1:6" ht="12.75" customHeight="1">
      <c r="A392" s="78" t="s">
        <v>18</v>
      </c>
      <c r="B392" s="26">
        <v>-1796249.79</v>
      </c>
      <c r="C392" s="33"/>
      <c r="D392" s="26">
        <v>-848187.21</v>
      </c>
      <c r="E392" s="5"/>
      <c r="F392" s="104"/>
    </row>
    <row r="393" spans="1:6" ht="12.75">
      <c r="A393" s="24" t="s">
        <v>105</v>
      </c>
      <c r="B393" s="26">
        <v>-116280</v>
      </c>
      <c r="C393" s="33"/>
      <c r="D393" s="26">
        <v>-19700</v>
      </c>
      <c r="E393" s="5"/>
      <c r="F393" s="147"/>
    </row>
    <row r="394" spans="1:6" ht="12.75">
      <c r="A394" s="24" t="s">
        <v>19</v>
      </c>
      <c r="B394" s="26">
        <f>-25653.86-2000</f>
        <v>-27653.86</v>
      </c>
      <c r="C394" s="33"/>
      <c r="D394" s="26">
        <v>-24058.15</v>
      </c>
      <c r="E394" s="5"/>
      <c r="F394" s="104"/>
    </row>
    <row r="395" spans="1:7" ht="12.75">
      <c r="A395" s="24" t="s">
        <v>20</v>
      </c>
      <c r="B395" s="26">
        <v>-341073.75</v>
      </c>
      <c r="C395" s="33"/>
      <c r="D395" s="26">
        <v>-848374.38</v>
      </c>
      <c r="E395" s="5"/>
      <c r="F395" s="104"/>
      <c r="G395" s="5"/>
    </row>
    <row r="396" spans="1:7" ht="12.75">
      <c r="A396" s="24" t="s">
        <v>132</v>
      </c>
      <c r="B396" s="26">
        <f>-892735.33+13334+15000.74</f>
        <v>-864400.59</v>
      </c>
      <c r="C396" s="33"/>
      <c r="D396" s="26">
        <v>-1116118</v>
      </c>
      <c r="E396" s="5"/>
      <c r="F396" s="104"/>
      <c r="G396" s="5"/>
    </row>
    <row r="397" spans="1:7" ht="12.75">
      <c r="A397" s="24" t="s">
        <v>106</v>
      </c>
      <c r="B397" s="26">
        <v>-1526680.3</v>
      </c>
      <c r="C397" s="33"/>
      <c r="D397" s="26">
        <v>-710012.42</v>
      </c>
      <c r="E397" s="5"/>
      <c r="F397" s="149"/>
      <c r="G397" s="5"/>
    </row>
    <row r="398" spans="1:7" ht="15.75" customHeight="1" thickBot="1">
      <c r="A398" s="58" t="s">
        <v>149</v>
      </c>
      <c r="B398" s="27">
        <f>SUM(B385:B397)</f>
        <v>-20976175.13</v>
      </c>
      <c r="C398" s="59"/>
      <c r="D398" s="27">
        <f>SUM(D385:D397)</f>
        <v>-18118800.64</v>
      </c>
      <c r="E398" s="5"/>
      <c r="F398" s="104"/>
      <c r="G398" s="4"/>
    </row>
    <row r="399" spans="1:6" ht="13.5" thickTop="1">
      <c r="A399" s="17"/>
      <c r="B399" s="60"/>
      <c r="C399" s="61"/>
      <c r="D399" s="62"/>
      <c r="E399" s="5"/>
      <c r="F399" s="147"/>
    </row>
    <row r="400" spans="1:6" ht="12.75">
      <c r="A400" s="12" t="s">
        <v>120</v>
      </c>
      <c r="B400" s="60"/>
      <c r="C400" s="61"/>
      <c r="D400" s="62"/>
      <c r="F400" s="150"/>
    </row>
    <row r="401" spans="1:6" ht="12.75">
      <c r="A401" s="203" t="s">
        <v>260</v>
      </c>
      <c r="B401" s="203"/>
      <c r="C401" s="18"/>
      <c r="D401" s="18"/>
      <c r="F401" s="150"/>
    </row>
    <row r="402" spans="1:6" ht="27" customHeight="1">
      <c r="A402" s="201" t="s">
        <v>251</v>
      </c>
      <c r="B402" s="201"/>
      <c r="C402" s="201"/>
      <c r="D402" s="201"/>
      <c r="F402" s="150"/>
    </row>
    <row r="403" spans="1:6" ht="16.5" customHeight="1">
      <c r="A403" s="21" t="s">
        <v>6</v>
      </c>
      <c r="B403" s="22">
        <v>2023</v>
      </c>
      <c r="C403" s="23"/>
      <c r="D403" s="22">
        <v>2022</v>
      </c>
      <c r="F403" s="150"/>
    </row>
    <row r="404" spans="1:6" ht="12.75">
      <c r="A404" s="100" t="s">
        <v>21</v>
      </c>
      <c r="B404" s="26">
        <v>-219164.55</v>
      </c>
      <c r="C404" s="97"/>
      <c r="D404" s="26">
        <v>-603581.59</v>
      </c>
      <c r="F404" s="148"/>
    </row>
    <row r="405" spans="1:6" ht="12.75">
      <c r="A405" s="24" t="s">
        <v>22</v>
      </c>
      <c r="B405" s="26">
        <v>0</v>
      </c>
      <c r="C405" s="97"/>
      <c r="D405" s="26">
        <v>-294</v>
      </c>
      <c r="F405" s="151"/>
    </row>
    <row r="406" spans="1:6" ht="12.75">
      <c r="A406" s="24" t="s">
        <v>23</v>
      </c>
      <c r="B406" s="26">
        <f>-533666.36</f>
        <v>-533666.36</v>
      </c>
      <c r="C406" s="97"/>
      <c r="D406" s="26">
        <v>-958447.74</v>
      </c>
      <c r="F406" s="151"/>
    </row>
    <row r="407" spans="1:6" ht="12.75" customHeight="1">
      <c r="A407" s="24" t="s">
        <v>24</v>
      </c>
      <c r="B407" s="26">
        <v>-70139.62</v>
      </c>
      <c r="C407" s="97"/>
      <c r="D407" s="26">
        <v>-2268708.95</v>
      </c>
      <c r="F407" s="148"/>
    </row>
    <row r="408" spans="1:6" ht="12.75">
      <c r="A408" s="24" t="s">
        <v>30</v>
      </c>
      <c r="B408" s="26">
        <v>-52850.69</v>
      </c>
      <c r="C408" s="97"/>
      <c r="D408" s="26">
        <v>-211330.71</v>
      </c>
      <c r="F408" s="151"/>
    </row>
    <row r="409" spans="1:6" ht="12.75">
      <c r="A409" s="24" t="s">
        <v>107</v>
      </c>
      <c r="B409" s="26">
        <v>-17844.35</v>
      </c>
      <c r="C409" s="97"/>
      <c r="D409" s="26">
        <v>-1114476.69</v>
      </c>
      <c r="F409" s="148"/>
    </row>
    <row r="410" spans="1:7" ht="12.75">
      <c r="A410" s="24" t="s">
        <v>25</v>
      </c>
      <c r="B410" s="26">
        <v>-1917770.59</v>
      </c>
      <c r="C410" s="97"/>
      <c r="D410" s="26">
        <v>-926637.15</v>
      </c>
      <c r="F410" s="148"/>
      <c r="G410" s="5"/>
    </row>
    <row r="411" spans="1:7" ht="18" customHeight="1" thickBot="1">
      <c r="A411" s="58" t="s">
        <v>26</v>
      </c>
      <c r="B411" s="27">
        <f>SUM(B404:B410)</f>
        <v>-2811436.16</v>
      </c>
      <c r="C411" s="63"/>
      <c r="D411" s="27">
        <f>SUM(D404:D410)</f>
        <v>-6083476.83</v>
      </c>
      <c r="F411" s="148"/>
      <c r="G411" s="4"/>
    </row>
    <row r="412" spans="1:6" ht="13.5" thickTop="1">
      <c r="A412" s="17"/>
      <c r="B412" s="64"/>
      <c r="C412" s="18"/>
      <c r="D412" s="18"/>
      <c r="F412" s="148"/>
    </row>
    <row r="413" spans="1:6" ht="12" customHeight="1">
      <c r="A413" s="17"/>
      <c r="B413" s="65"/>
      <c r="C413" s="18"/>
      <c r="D413" s="18"/>
      <c r="F413" s="148"/>
    </row>
    <row r="414" spans="1:6" ht="12.75">
      <c r="A414" s="194" t="s">
        <v>261</v>
      </c>
      <c r="B414" s="194"/>
      <c r="C414" s="18"/>
      <c r="D414" s="55"/>
      <c r="F414" s="148"/>
    </row>
    <row r="415" spans="1:6" ht="32.25" customHeight="1">
      <c r="A415" s="201" t="s">
        <v>249</v>
      </c>
      <c r="B415" s="201"/>
      <c r="C415" s="201"/>
      <c r="D415" s="201"/>
      <c r="F415" s="148"/>
    </row>
    <row r="416" spans="1:6" ht="12.75">
      <c r="A416" s="21" t="s">
        <v>6</v>
      </c>
      <c r="B416" s="22">
        <v>2023</v>
      </c>
      <c r="C416" s="23"/>
      <c r="D416" s="22">
        <v>2022</v>
      </c>
      <c r="F416" s="145"/>
    </row>
    <row r="417" spans="1:6" ht="25.5">
      <c r="A417" s="83" t="s">
        <v>294</v>
      </c>
      <c r="B417" s="188">
        <v>-245000</v>
      </c>
      <c r="C417" s="187"/>
      <c r="D417" s="51">
        <v>-165000</v>
      </c>
      <c r="F417" s="145"/>
    </row>
    <row r="418" spans="1:6" ht="25.5">
      <c r="A418" s="83" t="s">
        <v>293</v>
      </c>
      <c r="B418" s="189">
        <f>-115000-35000</f>
        <v>-150000</v>
      </c>
      <c r="C418" s="186"/>
      <c r="D418" s="188">
        <v>-120000</v>
      </c>
      <c r="F418" s="145"/>
    </row>
    <row r="419" spans="1:9" ht="15.75" customHeight="1" thickBot="1">
      <c r="A419" s="17" t="s">
        <v>27</v>
      </c>
      <c r="B419" s="27">
        <f>SUM(B417:B418)</f>
        <v>-395000</v>
      </c>
      <c r="C419" s="30"/>
      <c r="D419" s="27">
        <f>SUM(D417:D418)</f>
        <v>-285000</v>
      </c>
      <c r="F419" s="151"/>
      <c r="G419" s="128"/>
      <c r="H419" s="6"/>
      <c r="I419" s="6"/>
    </row>
    <row r="420" spans="1:9" ht="13.5" thickTop="1">
      <c r="A420" s="100"/>
      <c r="B420" s="91"/>
      <c r="C420" s="91"/>
      <c r="D420" s="91"/>
      <c r="F420" s="152"/>
      <c r="G420" s="6"/>
      <c r="H420" s="6"/>
      <c r="I420" s="6"/>
    </row>
    <row r="421" spans="1:7" ht="27" customHeight="1">
      <c r="A421" s="194" t="s">
        <v>262</v>
      </c>
      <c r="B421" s="194"/>
      <c r="C421" s="20"/>
      <c r="D421" s="20"/>
      <c r="F421" s="152"/>
      <c r="G421" s="5"/>
    </row>
    <row r="422" spans="1:6" ht="27.75" customHeight="1">
      <c r="A422" s="198" t="s">
        <v>253</v>
      </c>
      <c r="B422" s="198"/>
      <c r="C422" s="198"/>
      <c r="D422" s="198"/>
      <c r="F422" s="5"/>
    </row>
    <row r="423" spans="1:6" ht="12.75" customHeight="1">
      <c r="A423" s="21" t="s">
        <v>6</v>
      </c>
      <c r="B423" s="22">
        <v>2023</v>
      </c>
      <c r="C423" s="23"/>
      <c r="D423" s="22">
        <v>2022</v>
      </c>
      <c r="F423" s="5"/>
    </row>
    <row r="424" spans="1:6" s="9" customFormat="1" ht="15" customHeight="1">
      <c r="A424" s="191" t="s">
        <v>291</v>
      </c>
      <c r="B424" s="26">
        <f>-5331214.02-92044.35-0.13</f>
        <v>-5423258.499999999</v>
      </c>
      <c r="C424" s="70"/>
      <c r="D424" s="68">
        <v>-4117590.56</v>
      </c>
      <c r="F424" s="107"/>
    </row>
    <row r="425" spans="1:6" s="9" customFormat="1" ht="15" customHeight="1">
      <c r="A425" s="192" t="s">
        <v>292</v>
      </c>
      <c r="B425" s="26">
        <v>-460132.5</v>
      </c>
      <c r="C425" s="70"/>
      <c r="D425" s="68">
        <f>-362964.64</f>
        <v>-362964.64</v>
      </c>
      <c r="F425" s="107"/>
    </row>
    <row r="426" spans="1:7" ht="15" customHeight="1" thickBot="1">
      <c r="A426" s="66" t="s">
        <v>108</v>
      </c>
      <c r="B426" s="27">
        <f>SUM(B424:B425)</f>
        <v>-5883390.999999999</v>
      </c>
      <c r="C426" s="67"/>
      <c r="D426" s="27">
        <f>SUM(D424:D425)</f>
        <v>-4480555.2</v>
      </c>
      <c r="F426" s="5"/>
      <c r="G426" s="5"/>
    </row>
    <row r="427" spans="1:6" ht="13.5" thickTop="1">
      <c r="A427" s="20"/>
      <c r="B427" s="39"/>
      <c r="C427" s="20"/>
      <c r="D427" s="20"/>
      <c r="F427" s="5"/>
    </row>
    <row r="428" spans="1:6" ht="12.75">
      <c r="A428" s="20"/>
      <c r="B428" s="157"/>
      <c r="C428" s="20"/>
      <c r="D428" s="20"/>
      <c r="F428" s="5"/>
    </row>
    <row r="429" spans="1:4" ht="12.75">
      <c r="A429" s="20"/>
      <c r="B429" s="39"/>
      <c r="C429" s="20"/>
      <c r="D429" s="20"/>
    </row>
    <row r="431" spans="1:4" ht="12.75">
      <c r="A431" s="72" t="s">
        <v>122</v>
      </c>
      <c r="B431" s="72"/>
      <c r="C431" s="72" t="s">
        <v>92</v>
      </c>
      <c r="D431" s="88"/>
    </row>
    <row r="432" spans="1:4" ht="9.75" customHeight="1">
      <c r="A432" s="72" t="s">
        <v>126</v>
      </c>
      <c r="B432" s="73"/>
      <c r="C432" s="72" t="s">
        <v>150</v>
      </c>
      <c r="D432" s="102"/>
    </row>
    <row r="433" spans="1:4" ht="9.75" customHeight="1">
      <c r="A433" s="72" t="s">
        <v>119</v>
      </c>
      <c r="B433" s="72"/>
      <c r="C433" s="72" t="s">
        <v>289</v>
      </c>
      <c r="D433" s="102"/>
    </row>
    <row r="434" spans="1:4" ht="12.75">
      <c r="A434" s="72"/>
      <c r="B434" s="72"/>
      <c r="C434" s="72"/>
      <c r="D434" s="88"/>
    </row>
    <row r="435" spans="1:4" ht="12.75">
      <c r="A435" s="85"/>
      <c r="B435" s="85"/>
      <c r="C435" s="85"/>
      <c r="D435" s="88"/>
    </row>
    <row r="436" spans="1:4" ht="12.75">
      <c r="A436" s="86" t="s">
        <v>128</v>
      </c>
      <c r="B436" s="87"/>
      <c r="C436" s="119" t="s">
        <v>92</v>
      </c>
      <c r="D436" s="88"/>
    </row>
    <row r="437" spans="1:4" ht="9.75" customHeight="1">
      <c r="A437" s="86" t="s">
        <v>88</v>
      </c>
      <c r="B437" s="87"/>
      <c r="C437" s="119" t="s">
        <v>89</v>
      </c>
      <c r="D437" s="88"/>
    </row>
    <row r="438" spans="1:4" ht="9.75" customHeight="1">
      <c r="A438" s="86" t="s">
        <v>90</v>
      </c>
      <c r="B438" s="87"/>
      <c r="C438" s="119" t="s">
        <v>91</v>
      </c>
      <c r="D438" s="88"/>
    </row>
    <row r="441" ht="21.75" customHeight="1"/>
  </sheetData>
  <sheetProtection/>
  <mergeCells count="57">
    <mergeCell ref="A383:D383"/>
    <mergeCell ref="A156:D156"/>
    <mergeCell ref="A166:D166"/>
    <mergeCell ref="A354:B354"/>
    <mergeCell ref="A332:D332"/>
    <mergeCell ref="A320:D320"/>
    <mergeCell ref="A116:D116"/>
    <mergeCell ref="A75:B75"/>
    <mergeCell ref="A68:D68"/>
    <mergeCell ref="A96:D96"/>
    <mergeCell ref="A125:D125"/>
    <mergeCell ref="A377:D377"/>
    <mergeCell ref="A331:B331"/>
    <mergeCell ref="A24:D24"/>
    <mergeCell ref="A402:D402"/>
    <mergeCell ref="A415:D415"/>
    <mergeCell ref="A422:D422"/>
    <mergeCell ref="A355:D355"/>
    <mergeCell ref="A338:D338"/>
    <mergeCell ref="A414:B414"/>
    <mergeCell ref="A401:B401"/>
    <mergeCell ref="A148:D148"/>
    <mergeCell ref="A76:D76"/>
    <mergeCell ref="A12:D12"/>
    <mergeCell ref="A14:D14"/>
    <mergeCell ref="A16:D16"/>
    <mergeCell ref="A18:D18"/>
    <mergeCell ref="A20:D20"/>
    <mergeCell ref="A23:D23"/>
    <mergeCell ref="A26:D26"/>
    <mergeCell ref="A28:D28"/>
    <mergeCell ref="A30:D30"/>
    <mergeCell ref="A32:D32"/>
    <mergeCell ref="A34:D34"/>
    <mergeCell ref="A2:D3"/>
    <mergeCell ref="A4:D4"/>
    <mergeCell ref="A7:D7"/>
    <mergeCell ref="A8:D8"/>
    <mergeCell ref="A10:D10"/>
    <mergeCell ref="A53:D53"/>
    <mergeCell ref="A54:D54"/>
    <mergeCell ref="A55:D55"/>
    <mergeCell ref="A38:D38"/>
    <mergeCell ref="A40:D40"/>
    <mergeCell ref="A44:D44"/>
    <mergeCell ref="A46:D46"/>
    <mergeCell ref="A47:D47"/>
    <mergeCell ref="A421:B421"/>
    <mergeCell ref="A1:D1"/>
    <mergeCell ref="A60:B60"/>
    <mergeCell ref="A57:D57"/>
    <mergeCell ref="A59:D59"/>
    <mergeCell ref="A61:D61"/>
    <mergeCell ref="A63:D63"/>
    <mergeCell ref="A36:D36"/>
    <mergeCell ref="A48:D48"/>
    <mergeCell ref="A49:D49"/>
  </mergeCells>
  <printOptions horizontalCentered="1"/>
  <pageMargins left="0.03937007874015748" right="0.03937007874015748" top="0.7086614173228347" bottom="0.07874015748031496" header="0.7086614173228347" footer="0.07874015748031496"/>
  <pageSetup fitToHeight="3" horizontalDpi="1200" verticalDpi="1200" orientation="portrait" scale="75" r:id="rId2"/>
  <rowBreaks count="5" manualBreakCount="5">
    <brk id="65" max="3" man="1"/>
    <brk id="122" max="3" man="1"/>
    <brk id="162" max="3" man="1"/>
    <brk id="317" max="3" man="1"/>
    <brk id="375" max="3" man="1"/>
  </rowBreaks>
  <ignoredErrors>
    <ignoredError sqref="D93 D112 D73 D129 D162 D370 D398 D411 B93 B122 B162 B129 D315 D419"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caasdrd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evasquez</dc:creator>
  <cp:keywords/>
  <dc:description/>
  <cp:lastModifiedBy>Fany Javier Paulino</cp:lastModifiedBy>
  <cp:lastPrinted>2023-07-10T15:51:12Z</cp:lastPrinted>
  <dcterms:created xsi:type="dcterms:W3CDTF">2010-01-18T15:45:26Z</dcterms:created>
  <dcterms:modified xsi:type="dcterms:W3CDTF">2023-07-12T18:40:42Z</dcterms:modified>
  <cp:category/>
  <cp:version/>
  <cp:contentType/>
  <cp:contentStatus/>
</cp:coreProperties>
</file>